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8" yWindow="4932" windowWidth="15576" windowHeight="6972"/>
  </bookViews>
  <sheets>
    <sheet name="Consolidated 2013-2015" sheetId="2" r:id="rId1"/>
    <sheet name="Consolidated 2012-2013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1" hidden="1">'Consolidated 2012-2013'!#REF!</definedName>
    <definedName name="_xlnm._FilterDatabase" localSheetId="0" hidden="1">'Consolidated 2013-2015'!#REF!</definedName>
    <definedName name="_xlnm.Print_Area" localSheetId="1">'Consolidated 2012-2013'!$A$1:$AB$89</definedName>
    <definedName name="_xlnm.Print_Area" localSheetId="0">'Consolidated 2013-2015'!$A$1:$R$78</definedName>
  </definedNames>
  <calcPr calcId="145621"/>
</workbook>
</file>

<file path=xl/calcChain.xml><?xml version="1.0" encoding="utf-8"?>
<calcChain xmlns="http://schemas.openxmlformats.org/spreadsheetml/2006/main">
  <c r="AB79" i="1" l="1"/>
  <c r="AB27" i="1" l="1"/>
  <c r="AB26" i="1"/>
  <c r="AB87" i="1" l="1"/>
  <c r="AB22" i="1"/>
  <c r="AB19" i="1"/>
  <c r="AB84" i="1"/>
  <c r="AB83" i="1"/>
  <c r="AB17" i="1"/>
  <c r="AB9" i="1"/>
  <c r="AB6" i="1"/>
  <c r="AB34" i="1" l="1"/>
  <c r="AB62" i="1"/>
  <c r="AB66" i="1"/>
  <c r="AB65" i="1"/>
  <c r="AB64" i="1"/>
  <c r="AB63" i="1"/>
  <c r="AB59" i="1"/>
  <c r="AB56" i="1"/>
  <c r="AB31" i="1" l="1"/>
  <c r="Z79" i="1" l="1"/>
  <c r="Z83" i="1" l="1"/>
  <c r="Z84" i="1"/>
  <c r="Z17" i="1"/>
  <c r="Z9" i="1"/>
  <c r="Z6" i="1"/>
  <c r="Z87" i="1"/>
  <c r="Z22" i="1"/>
  <c r="Z19" i="1"/>
  <c r="Z27" i="1"/>
  <c r="Z26" i="1"/>
  <c r="Z59" i="1" l="1"/>
  <c r="Z56" i="1"/>
  <c r="Z46" i="1"/>
  <c r="Z34" i="1" l="1"/>
  <c r="Z31" i="1"/>
  <c r="AA82" i="1" l="1"/>
  <c r="AA86" i="1"/>
  <c r="AA89" i="1"/>
  <c r="AA78" i="1"/>
  <c r="Z62" i="1"/>
  <c r="Z63" i="1"/>
  <c r="Z64" i="1"/>
  <c r="Z65" i="1"/>
  <c r="Z66" i="1"/>
  <c r="AA60" i="1"/>
  <c r="AA66" i="1" s="1"/>
  <c r="AA58" i="1"/>
  <c r="AA65" i="1" s="1"/>
  <c r="AA57" i="1"/>
  <c r="AA64" i="1" s="1"/>
  <c r="AA55" i="1"/>
  <c r="AA63" i="1" s="1"/>
  <c r="AA54" i="1"/>
  <c r="AA62" i="1" s="1"/>
  <c r="AA49" i="1"/>
  <c r="AA48" i="1"/>
  <c r="AA45" i="1"/>
  <c r="AA35" i="1"/>
  <c r="AA37" i="1"/>
  <c r="AA40" i="1"/>
  <c r="AB46" i="1" s="1"/>
  <c r="AA41" i="1"/>
  <c r="AA34" i="1"/>
  <c r="AA31" i="1"/>
  <c r="AA32" i="1"/>
  <c r="AA30" i="1"/>
  <c r="AA24" i="1"/>
  <c r="AA25" i="1"/>
  <c r="AA23" i="1"/>
  <c r="AA20" i="1"/>
  <c r="AA21" i="1"/>
  <c r="AA18" i="1"/>
  <c r="AA11" i="1"/>
  <c r="AA12" i="1"/>
  <c r="AA13" i="1"/>
  <c r="AA14" i="1"/>
  <c r="AA15" i="1"/>
  <c r="AA16" i="1"/>
  <c r="AA10" i="1"/>
  <c r="AA5" i="1"/>
  <c r="AA7" i="1"/>
  <c r="AA8" i="1"/>
  <c r="AA4" i="1"/>
  <c r="Y79" i="1" l="1"/>
  <c r="Y27" i="1" l="1"/>
  <c r="Y26" i="1"/>
  <c r="Y87" i="1" l="1"/>
  <c r="Y22" i="1"/>
  <c r="Y19" i="1"/>
  <c r="Y46" i="1" s="1"/>
  <c r="Y84" i="1"/>
  <c r="Y83" i="1"/>
  <c r="Y17" i="1"/>
  <c r="Y9" i="1"/>
  <c r="Y6" i="1"/>
  <c r="Y31" i="1"/>
  <c r="Y34" i="1"/>
  <c r="Y62" i="1" l="1"/>
  <c r="Y63" i="1"/>
  <c r="Y64" i="1"/>
  <c r="Y65" i="1"/>
  <c r="Y66" i="1"/>
  <c r="Y59" i="1"/>
  <c r="Y56" i="1"/>
  <c r="L89" i="1" l="1"/>
  <c r="K89" i="1"/>
  <c r="J89" i="1"/>
  <c r="I89" i="1"/>
  <c r="H89" i="1"/>
  <c r="G89" i="1"/>
  <c r="F89" i="1"/>
  <c r="E89" i="1"/>
  <c r="D89" i="1"/>
  <c r="C89" i="1"/>
  <c r="B89" i="1"/>
  <c r="M89" i="1"/>
  <c r="L86" i="1"/>
  <c r="K86" i="1"/>
  <c r="J86" i="1"/>
  <c r="I86" i="1"/>
  <c r="H86" i="1"/>
  <c r="G86" i="1"/>
  <c r="F86" i="1"/>
  <c r="E86" i="1"/>
  <c r="D86" i="1"/>
  <c r="C86" i="1"/>
  <c r="B86" i="1"/>
  <c r="M86" i="1"/>
  <c r="L10" i="1"/>
  <c r="K10" i="1"/>
  <c r="J10" i="1"/>
  <c r="I10" i="1"/>
  <c r="H10" i="1"/>
  <c r="G10" i="1"/>
  <c r="F10" i="1"/>
  <c r="E10" i="1"/>
  <c r="D10" i="1"/>
  <c r="C10" i="1"/>
  <c r="B10" i="1"/>
  <c r="M10" i="1"/>
  <c r="L4" i="1"/>
  <c r="K4" i="1"/>
  <c r="J4" i="1"/>
  <c r="I4" i="1"/>
  <c r="H4" i="1"/>
  <c r="G4" i="1"/>
  <c r="F4" i="1"/>
  <c r="E4" i="1"/>
  <c r="D4" i="1"/>
  <c r="C4" i="1"/>
  <c r="B4" i="1"/>
  <c r="M4" i="1"/>
  <c r="L82" i="1"/>
  <c r="K82" i="1"/>
  <c r="J82" i="1"/>
  <c r="I82" i="1"/>
  <c r="H82" i="1"/>
  <c r="G82" i="1"/>
  <c r="F82" i="1"/>
  <c r="E82" i="1"/>
  <c r="D82" i="1"/>
  <c r="C82" i="1"/>
  <c r="B82" i="1"/>
  <c r="M82" i="1"/>
  <c r="L78" i="1"/>
  <c r="K78" i="1"/>
  <c r="J78" i="1"/>
  <c r="I78" i="1"/>
  <c r="H78" i="1"/>
  <c r="G78" i="1"/>
  <c r="F78" i="1"/>
  <c r="E78" i="1"/>
  <c r="D78" i="1"/>
  <c r="C78" i="1"/>
  <c r="B78" i="1"/>
  <c r="M78" i="1"/>
  <c r="X79" i="1" l="1"/>
  <c r="X87" i="1"/>
  <c r="X83" i="1"/>
  <c r="X84" i="1"/>
  <c r="X22" i="1"/>
  <c r="X19" i="1"/>
  <c r="X46" i="1" s="1"/>
  <c r="X17" i="1"/>
  <c r="X9" i="1"/>
  <c r="X6" i="1"/>
  <c r="X34" i="1"/>
  <c r="X62" i="1"/>
  <c r="X63" i="1"/>
  <c r="X64" i="1"/>
  <c r="X65" i="1"/>
  <c r="X66" i="1"/>
  <c r="X59" i="1"/>
  <c r="X56" i="1"/>
  <c r="X27" i="1" l="1"/>
  <c r="X26" i="1"/>
  <c r="X31" i="1" l="1"/>
  <c r="W87" i="1" l="1"/>
  <c r="W22" i="1"/>
  <c r="W19" i="1"/>
  <c r="W46" i="1" s="1"/>
  <c r="W84" i="1"/>
  <c r="W17" i="1"/>
  <c r="W79" i="1"/>
  <c r="W9" i="1"/>
  <c r="W6" i="1"/>
  <c r="W27" i="1" l="1"/>
  <c r="W26" i="1"/>
  <c r="W83" i="1" l="1"/>
  <c r="W62" i="1"/>
  <c r="W63" i="1"/>
  <c r="W64" i="1"/>
  <c r="W65" i="1"/>
  <c r="W66" i="1"/>
  <c r="W59" i="1"/>
  <c r="W56" i="1"/>
  <c r="W34" i="1"/>
  <c r="W31" i="1"/>
  <c r="V59" i="1" l="1"/>
  <c r="V56" i="1"/>
  <c r="V62" i="1" l="1"/>
  <c r="V63" i="1"/>
  <c r="V64" i="1"/>
  <c r="V65" i="1"/>
  <c r="V66" i="1"/>
  <c r="V27" i="1"/>
  <c r="V26" i="1"/>
  <c r="V87" i="1" l="1"/>
  <c r="V22" i="1"/>
  <c r="V19" i="1"/>
  <c r="V46" i="1" s="1"/>
  <c r="V84" i="1"/>
  <c r="V83" i="1"/>
  <c r="V79" i="1"/>
  <c r="V17" i="1"/>
  <c r="V9" i="1"/>
  <c r="V6" i="1"/>
  <c r="V34" i="1" l="1"/>
  <c r="V31" i="1"/>
  <c r="U87" i="1" l="1"/>
  <c r="U27" i="1" l="1"/>
  <c r="U26" i="1"/>
  <c r="U22" i="1" l="1"/>
  <c r="U19" i="1"/>
  <c r="U46" i="1" s="1"/>
  <c r="U83" i="1"/>
  <c r="U84" i="1"/>
  <c r="U79" i="1"/>
  <c r="U17" i="1"/>
  <c r="U9" i="1"/>
  <c r="U6" i="1"/>
  <c r="U34" i="1"/>
  <c r="U59" i="1"/>
  <c r="U56" i="1"/>
  <c r="U62" i="1" l="1"/>
  <c r="U63" i="1"/>
  <c r="U64" i="1"/>
  <c r="U65" i="1"/>
  <c r="U66" i="1"/>
  <c r="U31" i="1"/>
  <c r="D98" i="1" l="1"/>
  <c r="G98" i="1"/>
  <c r="J98" i="1"/>
  <c r="M98" i="1"/>
  <c r="T34" i="1" l="1"/>
  <c r="T87" i="1" l="1"/>
  <c r="T79" i="1"/>
  <c r="T27" i="1"/>
  <c r="T26" i="1"/>
  <c r="T22" i="1" l="1"/>
  <c r="T19" i="1"/>
  <c r="T46" i="1" s="1"/>
  <c r="T83" i="1"/>
  <c r="T84" i="1"/>
  <c r="T93" i="1" s="1"/>
  <c r="T17" i="1"/>
  <c r="T9" i="1"/>
  <c r="T6" i="1"/>
  <c r="T62" i="1" l="1"/>
  <c r="T63" i="1"/>
  <c r="T64" i="1"/>
  <c r="T65" i="1"/>
  <c r="T66" i="1"/>
  <c r="T59" i="1"/>
  <c r="T56" i="1"/>
  <c r="T31" i="1" l="1"/>
  <c r="S79" i="1" l="1"/>
  <c r="S27" i="1" l="1"/>
  <c r="S26" i="1"/>
  <c r="S34" i="1" l="1"/>
  <c r="S87" i="1"/>
  <c r="S22" i="1"/>
  <c r="S19" i="1"/>
  <c r="S46" i="1" s="1"/>
  <c r="S83" i="1"/>
  <c r="S84" i="1"/>
  <c r="S93" i="1" s="1"/>
  <c r="S17" i="1"/>
  <c r="S9" i="1"/>
  <c r="S6" i="1"/>
  <c r="S62" i="1" l="1"/>
  <c r="S63" i="1"/>
  <c r="S64" i="1"/>
  <c r="S65" i="1"/>
  <c r="S66" i="1"/>
  <c r="S59" i="1"/>
  <c r="AA59" i="1"/>
  <c r="S56" i="1"/>
  <c r="S31" i="1" l="1"/>
  <c r="R9" i="1" l="1"/>
  <c r="R27" i="1" l="1"/>
  <c r="R26" i="1"/>
  <c r="R87" i="1" l="1"/>
  <c r="R22" i="1"/>
  <c r="R19" i="1"/>
  <c r="R46" i="1" s="1"/>
  <c r="R83" i="1"/>
  <c r="R84" i="1"/>
  <c r="R17" i="1"/>
  <c r="R79" i="1"/>
  <c r="R6" i="1"/>
  <c r="R44" i="1"/>
  <c r="R93" i="1" l="1"/>
  <c r="T95" i="1" s="1"/>
  <c r="R59" i="1"/>
  <c r="R56" i="1"/>
  <c r="R34" i="1" l="1"/>
  <c r="R62" i="1" l="1"/>
  <c r="R63" i="1"/>
  <c r="R64" i="1"/>
  <c r="R65" i="1"/>
  <c r="R66" i="1"/>
  <c r="R31" i="1" l="1"/>
  <c r="N60" i="1" l="1"/>
  <c r="N58" i="1"/>
  <c r="N57" i="1"/>
  <c r="N55" i="1"/>
  <c r="N54" i="1"/>
  <c r="L59" i="1"/>
  <c r="K59" i="1"/>
  <c r="J59" i="1"/>
  <c r="I59" i="1"/>
  <c r="H59" i="1"/>
  <c r="G59" i="1"/>
  <c r="F59" i="1"/>
  <c r="L56" i="1"/>
  <c r="K56" i="1"/>
  <c r="J56" i="1"/>
  <c r="I56" i="1"/>
  <c r="H56" i="1"/>
  <c r="G56" i="1"/>
  <c r="F56" i="1"/>
  <c r="E59" i="1"/>
  <c r="E56" i="1"/>
  <c r="P26" i="1" l="1"/>
  <c r="O26" i="1"/>
  <c r="P19" i="1"/>
  <c r="O19" i="1"/>
  <c r="Q26" i="1"/>
  <c r="Q27" i="1"/>
  <c r="AA26" i="1" l="1"/>
  <c r="Q79" i="1"/>
  <c r="Q87" i="1"/>
  <c r="Q83" i="1"/>
  <c r="Q84" i="1"/>
  <c r="Q6" i="1"/>
  <c r="Q62" i="1"/>
  <c r="D59" i="1"/>
  <c r="D56" i="1"/>
  <c r="Q66" i="1"/>
  <c r="Q65" i="1"/>
  <c r="Q64" i="1"/>
  <c r="Q63" i="1"/>
  <c r="Q59" i="1"/>
  <c r="Q56" i="1"/>
  <c r="Q93" i="1" l="1"/>
  <c r="Q9" i="1"/>
  <c r="Q17" i="1"/>
  <c r="Q19" i="1"/>
  <c r="AA19" i="1" s="1"/>
  <c r="Q22" i="1"/>
  <c r="Q34" i="1"/>
  <c r="Q31" i="1"/>
  <c r="Q46" i="1" l="1"/>
  <c r="O6" i="1"/>
  <c r="C59" i="1"/>
  <c r="C56" i="1"/>
  <c r="P46" i="1" l="1"/>
  <c r="P83" i="1"/>
  <c r="P6" i="1" l="1"/>
  <c r="AA6" i="1" s="1"/>
  <c r="P44" i="1" l="1"/>
  <c r="O44" i="1"/>
  <c r="L25" i="1" l="1"/>
  <c r="K25" i="1"/>
  <c r="J25" i="1"/>
  <c r="I25" i="1"/>
  <c r="H25" i="1"/>
  <c r="G25" i="1"/>
  <c r="F25" i="1"/>
  <c r="E25" i="1"/>
  <c r="D25" i="1"/>
  <c r="C25" i="1"/>
  <c r="L24" i="1"/>
  <c r="K24" i="1"/>
  <c r="J24" i="1"/>
  <c r="I24" i="1"/>
  <c r="H24" i="1"/>
  <c r="G24" i="1"/>
  <c r="F24" i="1"/>
  <c r="E24" i="1"/>
  <c r="D24" i="1"/>
  <c r="C24" i="1"/>
  <c r="L23" i="1"/>
  <c r="K23" i="1"/>
  <c r="J23" i="1"/>
  <c r="I23" i="1"/>
  <c r="H23" i="1"/>
  <c r="G23" i="1"/>
  <c r="F23" i="1"/>
  <c r="E23" i="1"/>
  <c r="D23" i="1"/>
  <c r="C23" i="1"/>
  <c r="M25" i="1"/>
  <c r="M24" i="1"/>
  <c r="M23" i="1"/>
  <c r="B25" i="1"/>
  <c r="B24" i="1"/>
  <c r="B23" i="1"/>
  <c r="E26" i="1" l="1"/>
  <c r="I26" i="1"/>
  <c r="D27" i="1"/>
  <c r="H27" i="1"/>
  <c r="L27" i="1"/>
  <c r="C26" i="1"/>
  <c r="G26" i="1"/>
  <c r="K26" i="1"/>
  <c r="N23" i="1"/>
  <c r="F26" i="1"/>
  <c r="J26" i="1"/>
  <c r="N25" i="1"/>
  <c r="M26" i="1"/>
  <c r="N24" i="1"/>
  <c r="C27" i="1"/>
  <c r="G27" i="1"/>
  <c r="K27" i="1"/>
  <c r="E27" i="1"/>
  <c r="I27" i="1"/>
  <c r="D26" i="1"/>
  <c r="H26" i="1"/>
  <c r="L26" i="1"/>
  <c r="F27" i="1"/>
  <c r="J27" i="1"/>
  <c r="M27" i="1"/>
  <c r="N89" i="1" l="1"/>
  <c r="P63" i="1" l="1"/>
  <c r="P62" i="1"/>
  <c r="P31" i="1" l="1"/>
  <c r="P87" i="1"/>
  <c r="P22" i="1"/>
  <c r="P84" i="1"/>
  <c r="P79" i="1"/>
  <c r="P9" i="1"/>
  <c r="P66" i="1"/>
  <c r="P65" i="1"/>
  <c r="P64" i="1"/>
  <c r="P59" i="1"/>
  <c r="P56" i="1"/>
  <c r="P34" i="1"/>
  <c r="P27" i="1"/>
  <c r="P17" i="1"/>
  <c r="P93" i="1" l="1"/>
  <c r="AA56" i="1"/>
  <c r="O34" i="1"/>
  <c r="N27" i="1"/>
  <c r="C19" i="1" l="1"/>
  <c r="D19" i="1"/>
  <c r="E19" i="1"/>
  <c r="F19" i="1"/>
  <c r="G19" i="1"/>
  <c r="H19" i="1"/>
  <c r="I19" i="1"/>
  <c r="J19" i="1"/>
  <c r="K19" i="1"/>
  <c r="L19" i="1"/>
  <c r="M19" i="1"/>
  <c r="O79" i="1"/>
  <c r="AA79" i="1" s="1"/>
  <c r="C79" i="1"/>
  <c r="D79" i="1"/>
  <c r="E79" i="1"/>
  <c r="F79" i="1"/>
  <c r="G79" i="1"/>
  <c r="H79" i="1"/>
  <c r="I79" i="1"/>
  <c r="J79" i="1"/>
  <c r="K79" i="1"/>
  <c r="L79" i="1"/>
  <c r="M79" i="1"/>
  <c r="B79" i="1"/>
  <c r="C6" i="1" l="1"/>
  <c r="D6" i="1"/>
  <c r="E6" i="1"/>
  <c r="F6" i="1"/>
  <c r="G6" i="1"/>
  <c r="H6" i="1"/>
  <c r="I6" i="1"/>
  <c r="J6" i="1"/>
  <c r="K6" i="1"/>
  <c r="L6" i="1"/>
  <c r="M6" i="1"/>
  <c r="O31" i="1"/>
  <c r="M22" i="1" l="1"/>
  <c r="L22" i="1"/>
  <c r="K22" i="1"/>
  <c r="J22" i="1"/>
  <c r="I22" i="1"/>
  <c r="H22" i="1"/>
  <c r="G22" i="1"/>
  <c r="F22" i="1"/>
  <c r="D22" i="1"/>
  <c r="C22" i="1"/>
  <c r="C46" i="1"/>
  <c r="M17" i="1"/>
  <c r="L17" i="1"/>
  <c r="K17" i="1"/>
  <c r="J17" i="1"/>
  <c r="I17" i="1"/>
  <c r="H17" i="1"/>
  <c r="G17" i="1"/>
  <c r="F17" i="1"/>
  <c r="E17" i="1"/>
  <c r="D17" i="1"/>
  <c r="C17" i="1"/>
  <c r="M9" i="1"/>
  <c r="L9" i="1"/>
  <c r="K9" i="1"/>
  <c r="J9" i="1"/>
  <c r="I9" i="1"/>
  <c r="H9" i="1"/>
  <c r="G9" i="1"/>
  <c r="F9" i="1"/>
  <c r="E9" i="1"/>
  <c r="D9" i="1"/>
  <c r="C9" i="1"/>
  <c r="B6" i="1"/>
  <c r="B15" i="1" l="1"/>
  <c r="E22" i="1"/>
  <c r="O17" i="1"/>
  <c r="O87" i="1"/>
  <c r="AA87" i="1" s="1"/>
  <c r="B22" i="1"/>
  <c r="B9" i="1"/>
  <c r="O84" i="1"/>
  <c r="AA84" i="1" s="1"/>
  <c r="O22" i="1"/>
  <c r="O9" i="1"/>
  <c r="B19" i="1"/>
  <c r="B17" i="1"/>
  <c r="O59" i="1"/>
  <c r="O56" i="1"/>
  <c r="O93" i="1" l="1"/>
  <c r="Q95" i="1" s="1"/>
  <c r="B46" i="1"/>
  <c r="O83" i="1"/>
  <c r="AA83" i="1" s="1"/>
  <c r="B26" i="1"/>
  <c r="N26" i="1" l="1"/>
  <c r="O27" i="1"/>
  <c r="B27" i="1"/>
  <c r="O66" i="1"/>
  <c r="O65" i="1"/>
  <c r="O64" i="1"/>
  <c r="O63" i="1"/>
  <c r="O62" i="1"/>
  <c r="M59" i="1"/>
  <c r="B59" i="1"/>
  <c r="M56" i="1"/>
  <c r="B56" i="1"/>
  <c r="M46" i="1"/>
  <c r="L46" i="1"/>
  <c r="K46" i="1"/>
  <c r="J46" i="1"/>
  <c r="I46" i="1"/>
  <c r="H46" i="1"/>
  <c r="G46" i="1"/>
  <c r="F46" i="1"/>
  <c r="E46" i="1"/>
  <c r="D46" i="1"/>
  <c r="M87" i="1"/>
  <c r="M84" i="1"/>
  <c r="M93" i="1" s="1"/>
  <c r="M83" i="1"/>
  <c r="N34" i="1"/>
  <c r="N31" i="1"/>
  <c r="N86" i="1"/>
  <c r="N82" i="1"/>
  <c r="AA17" i="1" s="1"/>
  <c r="N78" i="1"/>
  <c r="AA9" i="1" s="1"/>
  <c r="N48" i="1"/>
  <c r="N45" i="1"/>
  <c r="N41" i="1"/>
  <c r="N40" i="1"/>
  <c r="N37" i="1"/>
  <c r="N35" i="1"/>
  <c r="N32" i="1"/>
  <c r="N30" i="1"/>
  <c r="N20" i="1"/>
  <c r="N21" i="1"/>
  <c r="N18" i="1"/>
  <c r="N11" i="1"/>
  <c r="N12" i="1"/>
  <c r="N13" i="1"/>
  <c r="N14" i="1"/>
  <c r="N15" i="1"/>
  <c r="N16" i="1"/>
  <c r="N10" i="1"/>
  <c r="N7" i="1"/>
  <c r="N8" i="1"/>
  <c r="L87" i="1"/>
  <c r="L83" i="1"/>
  <c r="L84" i="1"/>
  <c r="L93" i="1" s="1"/>
  <c r="K87" i="1"/>
  <c r="K83" i="1"/>
  <c r="K84" i="1"/>
  <c r="K93" i="1" s="1"/>
  <c r="J84" i="1"/>
  <c r="J93" i="1" s="1"/>
  <c r="J87" i="1"/>
  <c r="B87" i="1"/>
  <c r="C87" i="1"/>
  <c r="D87" i="1"/>
  <c r="E87" i="1"/>
  <c r="F87" i="1"/>
  <c r="G87" i="1"/>
  <c r="H87" i="1"/>
  <c r="I87" i="1"/>
  <c r="J83" i="1"/>
  <c r="B83" i="1"/>
  <c r="C83" i="1"/>
  <c r="D83" i="1"/>
  <c r="E83" i="1"/>
  <c r="F83" i="1"/>
  <c r="G83" i="1"/>
  <c r="H83" i="1"/>
  <c r="I83" i="1"/>
  <c r="I84" i="1"/>
  <c r="I93" i="1" s="1"/>
  <c r="H84" i="1"/>
  <c r="H93" i="1" s="1"/>
  <c r="G84" i="1"/>
  <c r="G93" i="1" s="1"/>
  <c r="F84" i="1"/>
  <c r="F93" i="1" s="1"/>
  <c r="E84" i="1"/>
  <c r="E93" i="1" s="1"/>
  <c r="B84" i="1"/>
  <c r="B93" i="1" s="1"/>
  <c r="C84" i="1"/>
  <c r="C93" i="1" s="1"/>
  <c r="D84" i="1"/>
  <c r="D93" i="1" s="1"/>
  <c r="A65" i="1"/>
  <c r="A66" i="1"/>
  <c r="N5" i="1"/>
  <c r="N6" i="1"/>
  <c r="N4" i="1"/>
  <c r="M95" i="1" l="1"/>
  <c r="M96" i="1" s="1"/>
  <c r="D95" i="1"/>
  <c r="D96" i="1" s="1"/>
  <c r="J95" i="1"/>
  <c r="J96" i="1" s="1"/>
  <c r="G95" i="1"/>
  <c r="T96" i="1" s="1"/>
  <c r="AA27" i="1"/>
  <c r="O46" i="1"/>
  <c r="AA46" i="1" s="1"/>
  <c r="AA22" i="1"/>
  <c r="N22" i="1"/>
  <c r="N9" i="1"/>
  <c r="N17" i="1"/>
  <c r="N84" i="1"/>
  <c r="N79" i="1"/>
  <c r="N56" i="1"/>
  <c r="N83" i="1"/>
  <c r="N87" i="1"/>
  <c r="N59" i="1"/>
  <c r="N46" i="1"/>
  <c r="N19" i="1"/>
  <c r="N49" i="1"/>
  <c r="Q96" i="1" l="1"/>
  <c r="G96" i="1"/>
  <c r="N93" i="1"/>
  <c r="B44" i="1"/>
  <c r="M44" i="1" l="1"/>
  <c r="L44" i="1"/>
  <c r="K44" i="1"/>
  <c r="J44" i="1"/>
  <c r="I44" i="1"/>
  <c r="H44" i="1"/>
  <c r="G44" i="1"/>
  <c r="F44" i="1"/>
  <c r="E44" i="1"/>
  <c r="D44" i="1"/>
  <c r="C44" i="1"/>
  <c r="N44" i="1" l="1"/>
  <c r="M50" i="1" l="1"/>
  <c r="N50" i="1"/>
  <c r="L50" i="1"/>
  <c r="K50" i="1"/>
  <c r="J50" i="1"/>
  <c r="I50" i="1"/>
  <c r="H50" i="1"/>
  <c r="G50" i="1"/>
  <c r="F50" i="1"/>
  <c r="E50" i="1"/>
  <c r="D50" i="1"/>
  <c r="C50" i="1"/>
  <c r="B50" i="1"/>
  <c r="P50" i="1" l="1"/>
  <c r="O50" i="1" l="1"/>
  <c r="Q44" i="1" l="1"/>
  <c r="AA44" i="1" s="1"/>
  <c r="Z50" i="1" l="1"/>
  <c r="Y50" i="1" l="1"/>
  <c r="X50" i="1" l="1"/>
  <c r="W50" i="1" l="1"/>
  <c r="V50" i="1" l="1"/>
  <c r="U50" i="1" l="1"/>
  <c r="T50" i="1" l="1"/>
  <c r="S50" i="1" l="1"/>
  <c r="R50" i="1" l="1"/>
  <c r="Q50" i="1" l="1"/>
  <c r="AA50" i="1" l="1"/>
  <c r="AB50" i="1" l="1"/>
</calcChain>
</file>

<file path=xl/sharedStrings.xml><?xml version="1.0" encoding="utf-8"?>
<sst xmlns="http://schemas.openxmlformats.org/spreadsheetml/2006/main" count="150" uniqueCount="110">
  <si>
    <t>Cable</t>
    <phoneticPr fontId="2" type="noConversion"/>
  </si>
  <si>
    <t xml:space="preserve">  Cable TV</t>
    <phoneticPr fontId="2" type="noConversion"/>
  </si>
  <si>
    <t>Subscriber (k)</t>
    <phoneticPr fontId="2" type="noConversion"/>
  </si>
  <si>
    <t>Mobile</t>
    <phoneticPr fontId="2" type="noConversion"/>
  </si>
  <si>
    <t xml:space="preserve">  Cable broadband</t>
    <phoneticPr fontId="2" type="noConversion"/>
  </si>
  <si>
    <t xml:space="preserve">Total revenue </t>
    <phoneticPr fontId="2" type="noConversion"/>
  </si>
  <si>
    <t>EBITDA margin</t>
    <phoneticPr fontId="2" type="noConversion"/>
  </si>
  <si>
    <t>Pre-tax income</t>
    <phoneticPr fontId="2" type="noConversion"/>
  </si>
  <si>
    <t>Pre-tax income margin</t>
    <phoneticPr fontId="2" type="noConversion"/>
  </si>
  <si>
    <t>Net income</t>
    <phoneticPr fontId="2" type="noConversion"/>
  </si>
  <si>
    <t>YoY Change</t>
    <phoneticPr fontId="2" type="noConversion"/>
  </si>
  <si>
    <t>EBITDA</t>
    <phoneticPr fontId="2" type="noConversion"/>
  </si>
  <si>
    <t xml:space="preserve">  EBITDA margin</t>
    <phoneticPr fontId="2" type="noConversion"/>
  </si>
  <si>
    <t xml:space="preserve">  2G </t>
    <phoneticPr fontId="2" type="noConversion"/>
  </si>
  <si>
    <t xml:space="preserve">  3G </t>
    <phoneticPr fontId="2" type="noConversion"/>
  </si>
  <si>
    <t>EBITDA</t>
    <phoneticPr fontId="2" type="noConversion"/>
  </si>
  <si>
    <t>CBG</t>
    <phoneticPr fontId="2" type="noConversion"/>
  </si>
  <si>
    <t>EBITDA</t>
    <phoneticPr fontId="2" type="noConversion"/>
  </si>
  <si>
    <t>EBITDA</t>
    <phoneticPr fontId="2" type="noConversion"/>
  </si>
  <si>
    <t>EBG</t>
    <phoneticPr fontId="2" type="noConversion"/>
  </si>
  <si>
    <t>HBG</t>
    <phoneticPr fontId="2" type="noConversion"/>
  </si>
  <si>
    <t>Mobile Churn rate (%)</t>
    <phoneticPr fontId="2" type="noConversion"/>
  </si>
  <si>
    <t xml:space="preserve">  EBG revenue (NT$m)</t>
    <phoneticPr fontId="2" type="noConversion"/>
  </si>
  <si>
    <t>Mobile VAS</t>
    <phoneticPr fontId="2" type="noConversion"/>
  </si>
  <si>
    <t xml:space="preserve">     IDD revenue (NT$m)</t>
    <phoneticPr fontId="2" type="noConversion"/>
  </si>
  <si>
    <t xml:space="preserve">        Voice</t>
    <phoneticPr fontId="2" type="noConversion"/>
  </si>
  <si>
    <t xml:space="preserve">        Data</t>
    <phoneticPr fontId="2" type="noConversion"/>
  </si>
  <si>
    <t>ARPU (NT$)</t>
    <phoneticPr fontId="2" type="noConversion"/>
  </si>
  <si>
    <t>Mobile MOU (bn)</t>
    <phoneticPr fontId="2" type="noConversion"/>
  </si>
  <si>
    <t xml:space="preserve">  Consumer</t>
    <phoneticPr fontId="2" type="noConversion"/>
  </si>
  <si>
    <t xml:space="preserve">  Enterprise</t>
    <phoneticPr fontId="2" type="noConversion"/>
  </si>
  <si>
    <t xml:space="preserve">     Mobile service revenue (NT$m)</t>
    <phoneticPr fontId="2" type="noConversion"/>
  </si>
  <si>
    <t xml:space="preserve">     Cable broadband</t>
    <phoneticPr fontId="2" type="noConversion"/>
  </si>
  <si>
    <t xml:space="preserve">     Fixed-line service revenue (NT$m)</t>
    <phoneticPr fontId="2" type="noConversion"/>
  </si>
  <si>
    <t>Data rev. (internet &amp; access &amp; data)</t>
    <phoneticPr fontId="2" type="noConversion"/>
  </si>
  <si>
    <t xml:space="preserve">     ISR (NT$m)</t>
    <phoneticPr fontId="2" type="noConversion"/>
  </si>
  <si>
    <r>
      <t>BU</t>
    </r>
    <r>
      <rPr>
        <sz val="12"/>
        <rFont val="細明體"/>
        <family val="3"/>
        <charset val="136"/>
      </rPr>
      <t>資料來源</t>
    </r>
    <r>
      <rPr>
        <sz val="12"/>
        <rFont val="Arial"/>
        <family val="2"/>
      </rPr>
      <t>: S:\Key Number\BU</t>
    </r>
    <r>
      <rPr>
        <sz val="12"/>
        <rFont val="細明體"/>
        <family val="3"/>
        <charset val="136"/>
      </rPr>
      <t>別管理報表</t>
    </r>
    <phoneticPr fontId="2" type="noConversion"/>
  </si>
  <si>
    <t xml:space="preserve">  HBG revenue (NT$m)</t>
    <phoneticPr fontId="2" type="noConversion"/>
  </si>
  <si>
    <t xml:space="preserve">Mobile VAS </t>
    <phoneticPr fontId="2" type="noConversion"/>
  </si>
  <si>
    <t xml:space="preserve">  Data card</t>
    <phoneticPr fontId="2" type="noConversion"/>
  </si>
  <si>
    <t>Division data</t>
  </si>
  <si>
    <t xml:space="preserve">     Pay-TV</t>
    <phoneticPr fontId="2" type="noConversion"/>
  </si>
  <si>
    <t xml:space="preserve">  EBITDA margin</t>
    <phoneticPr fontId="2" type="noConversion"/>
  </si>
  <si>
    <t xml:space="preserve">     TV home shopping &amp; catalogue</t>
    <phoneticPr fontId="2" type="noConversion"/>
  </si>
  <si>
    <t xml:space="preserve">     On-line shopping</t>
    <phoneticPr fontId="2" type="noConversion"/>
  </si>
  <si>
    <t xml:space="preserve">     Traditional channels &amp; others</t>
    <phoneticPr fontId="2" type="noConversion"/>
  </si>
  <si>
    <t>momo EBITDA</t>
    <phoneticPr fontId="2" type="noConversion"/>
  </si>
  <si>
    <t xml:space="preserve">EBITDA </t>
    <phoneticPr fontId="2" type="noConversion"/>
  </si>
  <si>
    <t xml:space="preserve">Operating income </t>
    <phoneticPr fontId="2" type="noConversion"/>
  </si>
  <si>
    <r>
      <t>Data rev. (cable</t>
    </r>
    <r>
      <rPr>
        <sz val="14"/>
        <rFont val="細明體"/>
        <family val="3"/>
        <charset val="136"/>
      </rPr>
      <t>上網收入</t>
    </r>
    <r>
      <rPr>
        <sz val="14"/>
        <rFont val="Arial"/>
        <family val="2"/>
      </rPr>
      <t>)</t>
    </r>
    <phoneticPr fontId="2" type="noConversion"/>
  </si>
  <si>
    <t>2012</t>
    <phoneticPr fontId="2" type="noConversion"/>
  </si>
  <si>
    <t>2012</t>
  </si>
  <si>
    <t>IFRS Basis (Relative Fair Value Method)</t>
    <phoneticPr fontId="2" type="noConversion"/>
  </si>
  <si>
    <t xml:space="preserve">  CBG revenue (NT$m)</t>
    <phoneticPr fontId="2" type="noConversion"/>
  </si>
  <si>
    <t xml:space="preserve">  EBITDA margin</t>
    <phoneticPr fontId="2" type="noConversion"/>
  </si>
  <si>
    <t xml:space="preserve">     TV content distribution &amp; others</t>
    <phoneticPr fontId="2" type="noConversion"/>
  </si>
  <si>
    <r>
      <t xml:space="preserve">  momo revenue (NT$m)</t>
    </r>
    <r>
      <rPr>
        <vertAlign val="superscript"/>
        <sz val="16"/>
        <color indexed="18"/>
        <rFont val="Arial"/>
        <family val="2"/>
      </rPr>
      <t>1</t>
    </r>
    <phoneticPr fontId="2" type="noConversion"/>
  </si>
  <si>
    <r>
      <t>Mobile</t>
    </r>
    <r>
      <rPr>
        <vertAlign val="superscript"/>
        <sz val="16"/>
        <color indexed="18"/>
        <rFont val="Arial"/>
        <family val="2"/>
      </rPr>
      <t>2</t>
    </r>
    <phoneticPr fontId="2" type="noConversion"/>
  </si>
  <si>
    <r>
      <t>Data card</t>
    </r>
    <r>
      <rPr>
        <vertAlign val="superscript"/>
        <sz val="16"/>
        <color indexed="18"/>
        <rFont val="Arial"/>
        <family val="2"/>
      </rPr>
      <t>3</t>
    </r>
    <phoneticPr fontId="2" type="noConversion"/>
  </si>
  <si>
    <r>
      <t>Cable</t>
    </r>
    <r>
      <rPr>
        <vertAlign val="superscript"/>
        <sz val="16"/>
        <color indexed="18"/>
        <rFont val="Arial"/>
        <family val="2"/>
      </rPr>
      <t>4</t>
    </r>
    <phoneticPr fontId="2" type="noConversion"/>
  </si>
  <si>
    <r>
      <t>Mobile Data as % of service revenue</t>
    </r>
    <r>
      <rPr>
        <vertAlign val="superscript"/>
        <sz val="16"/>
        <rFont val="Arial"/>
        <family val="2"/>
      </rPr>
      <t>5</t>
    </r>
    <phoneticPr fontId="2" type="noConversion"/>
  </si>
  <si>
    <t>Note 1: momo's 2012 revenue breakdown is reclassified according to IFRS</t>
    <phoneticPr fontId="2" type="noConversion"/>
  </si>
  <si>
    <t>Note 2: Mobile service revenue under Residual Value Method divided by its average subscriber number.</t>
    <phoneticPr fontId="2" type="noConversion"/>
  </si>
  <si>
    <t>Note 3: Data card revenue under Residual Value Method divided by average data card subscriber number.</t>
    <phoneticPr fontId="2" type="noConversion"/>
  </si>
  <si>
    <t>Note 4: Pay-TV &amp; cable broadband revenue divided by its average cable TV subscriber</t>
    <phoneticPr fontId="2" type="noConversion"/>
  </si>
  <si>
    <t>Note 5: Mobile data and mobile service revenue is calculated by Residual Value Method.</t>
    <phoneticPr fontId="2" type="noConversion"/>
  </si>
  <si>
    <t>Note 6: 2012 financial numbers are restated on a pro forma basis.</t>
    <phoneticPr fontId="2" type="noConversion"/>
  </si>
  <si>
    <r>
      <t>in NT$m</t>
    </r>
    <r>
      <rPr>
        <b/>
        <vertAlign val="superscript"/>
        <sz val="16"/>
        <rFont val="Arial"/>
        <family val="2"/>
      </rPr>
      <t>6</t>
    </r>
    <phoneticPr fontId="2" type="noConversion"/>
  </si>
  <si>
    <t>2013</t>
    <phoneticPr fontId="2" type="noConversion"/>
  </si>
  <si>
    <t>2013</t>
    <phoneticPr fontId="2" type="noConversion"/>
  </si>
  <si>
    <t>YoY</t>
    <phoneticPr fontId="2" type="noConversion"/>
  </si>
  <si>
    <t xml:space="preserve">        Data</t>
    <phoneticPr fontId="2" type="noConversion"/>
  </si>
  <si>
    <t>in NT$m</t>
    <phoneticPr fontId="2" type="noConversion"/>
  </si>
  <si>
    <t>Pre-tax income</t>
    <phoneticPr fontId="2" type="noConversion"/>
  </si>
  <si>
    <t xml:space="preserve">  Telecom revenue (NT$m)</t>
    <phoneticPr fontId="2" type="noConversion"/>
  </si>
  <si>
    <t>Divisional data</t>
    <phoneticPr fontId="2" type="noConversion"/>
  </si>
  <si>
    <t xml:space="preserve">  Cable revenue (NT$m)</t>
    <phoneticPr fontId="2" type="noConversion"/>
  </si>
  <si>
    <t>Mobile Data as % of service revenue</t>
    <phoneticPr fontId="2" type="noConversion"/>
  </si>
  <si>
    <t xml:space="preserve">     Online shopping</t>
    <phoneticPr fontId="2" type="noConversion"/>
  </si>
  <si>
    <t xml:space="preserve">     Others</t>
    <phoneticPr fontId="2" type="noConversion"/>
  </si>
  <si>
    <t xml:space="preserve">  4G </t>
    <phoneticPr fontId="2" type="noConversion"/>
  </si>
  <si>
    <t xml:space="preserve">  3G</t>
    <phoneticPr fontId="2" type="noConversion"/>
  </si>
  <si>
    <t>Devices Sales</t>
    <phoneticPr fontId="2" type="noConversion"/>
  </si>
  <si>
    <t>Operating rev. (Total-Device Sales)</t>
    <phoneticPr fontId="2" type="noConversion"/>
  </si>
  <si>
    <t>IFRS Basis 
(Relative Fair Value Method)</t>
    <phoneticPr fontId="2" type="noConversion"/>
  </si>
  <si>
    <t xml:space="preserve">     Mobile service revenue</t>
    <phoneticPr fontId="2" type="noConversion"/>
  </si>
  <si>
    <t xml:space="preserve">     Fixed-line service revenue</t>
    <phoneticPr fontId="2" type="noConversion"/>
  </si>
  <si>
    <t xml:space="preserve">     IDD revenue </t>
    <phoneticPr fontId="2" type="noConversion"/>
  </si>
  <si>
    <t xml:space="preserve">     ISR </t>
    <phoneticPr fontId="2" type="noConversion"/>
  </si>
  <si>
    <t xml:space="preserve">     Service revenue </t>
    <phoneticPr fontId="2" type="noConversion"/>
  </si>
  <si>
    <t xml:space="preserve">     Device sales revenue</t>
    <phoneticPr fontId="2" type="noConversion"/>
  </si>
  <si>
    <t>EPS (NT$)</t>
    <phoneticPr fontId="2" type="noConversion"/>
  </si>
  <si>
    <t>EPS</t>
    <phoneticPr fontId="2" type="noConversion"/>
  </si>
  <si>
    <t>YTD</t>
    <phoneticPr fontId="2" type="noConversion"/>
  </si>
  <si>
    <t>Postpaid Churn rate (%)</t>
    <phoneticPr fontId="2" type="noConversion"/>
  </si>
  <si>
    <t>2016</t>
    <phoneticPr fontId="2" type="noConversion"/>
  </si>
  <si>
    <t>2016</t>
    <phoneticPr fontId="2" type="noConversion"/>
  </si>
  <si>
    <t>Note 1: Other revenue primarily consists of rental income related to leases on commercial, hotel, and office space owned by our 49.9%-held Taipei New Horizon Co., Ltd., which became a consolidated entity on Feb 21, 2014.</t>
    <phoneticPr fontId="2" type="noConversion"/>
  </si>
  <si>
    <r>
      <t xml:space="preserve">  Other revenue (NT$m)</t>
    </r>
    <r>
      <rPr>
        <vertAlign val="superscript"/>
        <sz val="16"/>
        <color indexed="18"/>
        <rFont val="Arial"/>
        <family val="2"/>
      </rPr>
      <t>1</t>
    </r>
    <phoneticPr fontId="2" type="noConversion"/>
  </si>
  <si>
    <t xml:space="preserve">  momo revenue (NT$m)</t>
    <phoneticPr fontId="2" type="noConversion"/>
  </si>
  <si>
    <t>Note 2: Mobile service revenue under Residual Value Method divided by its average subscriber number.</t>
    <phoneticPr fontId="2" type="noConversion"/>
  </si>
  <si>
    <r>
      <t>Mobile</t>
    </r>
    <r>
      <rPr>
        <vertAlign val="superscript"/>
        <sz val="16"/>
        <color indexed="18"/>
        <rFont val="Arial"/>
        <family val="2"/>
      </rPr>
      <t>2</t>
    </r>
    <phoneticPr fontId="2" type="noConversion"/>
  </si>
  <si>
    <t>Note 3: Pay-TV &amp; cable broadband revenue divided by its average cable TV subscriber</t>
    <phoneticPr fontId="2" type="noConversion"/>
  </si>
  <si>
    <r>
      <t>Cable</t>
    </r>
    <r>
      <rPr>
        <vertAlign val="superscript"/>
        <sz val="16"/>
        <color indexed="18"/>
        <rFont val="Arial"/>
        <family val="2"/>
      </rPr>
      <t>3</t>
    </r>
    <phoneticPr fontId="2" type="noConversion"/>
  </si>
  <si>
    <t>Postpaid</t>
    <phoneticPr fontId="2" type="noConversion"/>
  </si>
  <si>
    <t>Total revenue</t>
    <phoneticPr fontId="2" type="noConversion"/>
  </si>
  <si>
    <t>EBITDA</t>
    <phoneticPr fontId="2" type="noConversion"/>
  </si>
  <si>
    <t>Operating income</t>
    <phoneticPr fontId="2" type="noConversion"/>
  </si>
  <si>
    <t>Pre-tax income</t>
    <phoneticPr fontId="2" type="noConversion"/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</si>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</sst>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_(* #,##0.00_);_(* \(#,##0.00\);_(* &quot;-&quot;??_);_(@_)"/>
    <numFmt numFmtId="177" formatCode="_-* #,##0_-;\-* #,##0_-;_-* &quot;-&quot;??_-;_-@_-"/>
    <numFmt numFmtId="178" formatCode="0.0%"/>
    <numFmt numFmtId="179" formatCode="0_ "/>
    <numFmt numFmtId="180" formatCode="_-* #,##0.000000_-;\-* #,##0.000000_-;_-* &quot;-&quot;??_-;_-@_-"/>
    <numFmt numFmtId="181" formatCode="_-* #,##0.000_-;\-* #,##0.000_-;_-* &quot;-&quot;??_-;_-@_-"/>
    <numFmt numFmtId="182" formatCode="0.00_)"/>
    <numFmt numFmtId="183" formatCode="_-[$€-2]* #,##0.00_-;\-[$€-2]* #,##0.00_-;_-[$€-2]* &quot;-&quot;??_-"/>
    <numFmt numFmtId="184" formatCode="mm/dd/yy"/>
    <numFmt numFmtId="185" formatCode="#,##0;\-#,##0;&quot;-&quot;"/>
    <numFmt numFmtId="186" formatCode="#,##0_ "/>
    <numFmt numFmtId="187" formatCode="_(* #,##0_);_(* \(#,##0\);_(* &quot;-&quot;??_);_(@_)"/>
    <numFmt numFmtId="188" formatCode="_-&quot;£&quot;* #,##0.00_-;\-&quot;£&quot;* #,##0.00_-;_-&quot;£&quot;* &quot;-&quot;??_-;_-@_-"/>
    <numFmt numFmtId="189" formatCode="_(* #,##0,_);_(* \(#,##0,\);_(* &quot;-&quot;??_);_(@_)"/>
    <numFmt numFmtId="190" formatCode="_(* \(#,##0,\)_);_(* #,##0,;_(* &quot;-&quot;??_);_(@_)"/>
    <numFmt numFmtId="191" formatCode="_-&quot;£&quot;* #,##0_-;\-&quot;£&quot;* #,##0_-;_-&quot;£&quot;* &quot;-&quot;_-;_-@_-"/>
    <numFmt numFmtId="192" formatCode="* #,##0_);* \(#,##0\);&quot;-&quot;??_);@"/>
    <numFmt numFmtId="193" formatCode="* \(#,##0\);* #,##0_);&quot;-&quot;??_);@"/>
    <numFmt numFmtId="194" formatCode="_._.* \(#,##0\)_%;_._.* #,##0_)_%;_._.* 0_)_%;_._.@_)_%"/>
    <numFmt numFmtId="195" formatCode="&quot;NT$&quot;#,##0.00;[Red]\-&quot;NT$&quot;#,##0.00"/>
    <numFmt numFmtId="196" formatCode="#,##0_)_%;\(#,##0\)_%;"/>
    <numFmt numFmtId="197" formatCode="&quot;$&quot;* #,##0_)_%;&quot;$&quot;* \(#,##0\)_%;&quot;$&quot;* &quot;-&quot;??_)_%;@_)_%"/>
    <numFmt numFmtId="198" formatCode="mmmm\ d\,\ yyyy"/>
    <numFmt numFmtId="199" formatCode="0_)%;\(0\)%"/>
    <numFmt numFmtId="200" formatCode="#,##0.0_)_%;\(#,##0.0\)_%;\ \ .0_)_%"/>
    <numFmt numFmtId="201" formatCode="#,##0.00_)_%;\(#,##0.00\)_%;\ \ .00_)_%"/>
    <numFmt numFmtId="202" formatCode="#,##0.000_)_%;\(#,##0.000\)_%;\ \ .000_)_%"/>
    <numFmt numFmtId="203" formatCode="&quot;$&quot;* #,##0.0_)_%;&quot;$&quot;* \(#,##0.0\)_%;&quot;$&quot;* \ .0_)_%"/>
    <numFmt numFmtId="204" formatCode="&quot;$&quot;* #,##0.00_)_%;&quot;$&quot;* \(#,##0.00\)_%;&quot;$&quot;* \ .00_)_%"/>
    <numFmt numFmtId="205" formatCode="&quot;$&quot;* #,##0.000_)_%;&quot;$&quot;* \(#,##0.000\)_%;&quot;$&quot;* \ .000_)_%"/>
    <numFmt numFmtId="206" formatCode="_._.* #,##0.0_)_%;_._.* \(#,##0.0\)_%"/>
    <numFmt numFmtId="207" formatCode="_._.* #,##0.00_)_%;_._.* \(#,##0.00\)_%"/>
    <numFmt numFmtId="208" formatCode="_._.* #,##0.000_)_%;_._.* \(#,##0.000\)_%"/>
    <numFmt numFmtId="209" formatCode="_._.&quot;$&quot;* #,##0.0_)_%;_._.&quot;$&quot;* \(#,##0.0\)_%"/>
    <numFmt numFmtId="210" formatCode="_._.&quot;$&quot;* #,##0.00_)_%;_._.&quot;$&quot;* \(#,##0.00\)_%"/>
    <numFmt numFmtId="211" formatCode="_._.&quot;$&quot;* #,##0.000_)_%;_._.&quot;$&quot;* \(#,##0.000\)_%"/>
    <numFmt numFmtId="212" formatCode="_(0_)%;\(0\)%"/>
    <numFmt numFmtId="213" formatCode="_._._(* 0_)%;_._.* \(0\)%"/>
    <numFmt numFmtId="214" formatCode="_(0.0_)%;\(0.0\)%"/>
    <numFmt numFmtId="215" formatCode="_._._(* 0.0_)%;_._.* \(0.0\)%"/>
    <numFmt numFmtId="216" formatCode="_(0.00_)%;\(0.00\)%"/>
    <numFmt numFmtId="217" formatCode="_._._(* 0.00_)%;_._.* \(0.00\)%"/>
    <numFmt numFmtId="218" formatCode="_(0.000_)%;\(0.000\)%"/>
    <numFmt numFmtId="219" formatCode="_._._(* 0.000_)%;_._.* \(0.000\)%"/>
    <numFmt numFmtId="220" formatCode="_._.&quot;$&quot;* \(#,##0\)_%;_._.&quot;$&quot;* #,##0_)_%;_._.&quot;$&quot;* 0_)_%;_._.@_)_%"/>
    <numFmt numFmtId="221" formatCode="0%_);\(0%\)"/>
    <numFmt numFmtId="222" formatCode="0.00_ "/>
  </numFmts>
  <fonts count="6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color indexed="23"/>
      <name val="Arial"/>
      <family val="2"/>
    </font>
    <font>
      <sz val="12"/>
      <name val="細明體"/>
      <family val="3"/>
      <charset val="136"/>
    </font>
    <font>
      <sz val="12"/>
      <color indexed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color indexed="18"/>
      <name val="Arial"/>
      <family val="2"/>
    </font>
    <font>
      <vertAlign val="superscript"/>
      <sz val="16"/>
      <color indexed="18"/>
      <name val="Arial"/>
      <family val="2"/>
    </font>
    <font>
      <vertAlign val="superscript"/>
      <sz val="16"/>
      <name val="Arial"/>
      <family val="2"/>
    </font>
    <font>
      <sz val="14"/>
      <color indexed="12"/>
      <name val="Arial"/>
      <family val="2"/>
    </font>
    <font>
      <sz val="14"/>
      <color indexed="10"/>
      <name val="Arial"/>
      <family val="2"/>
    </font>
    <font>
      <sz val="14"/>
      <color indexed="23"/>
      <name val="Arial"/>
      <family val="2"/>
    </font>
    <font>
      <sz val="14"/>
      <name val="細明體"/>
      <family val="3"/>
      <charset val="136"/>
    </font>
    <font>
      <b/>
      <vertAlign val="superscript"/>
      <sz val="16"/>
      <name val="Arial"/>
      <family val="2"/>
    </font>
    <font>
      <sz val="14"/>
      <color rgb="FF0000FF"/>
      <name val="Arial"/>
      <family val="2"/>
    </font>
    <font>
      <sz val="16"/>
      <color theme="1"/>
      <name val="Arial"/>
      <family val="2"/>
    </font>
    <font>
      <sz val="10"/>
      <name val="Verdana"/>
      <family val="2"/>
    </font>
    <font>
      <sz val="10"/>
      <name val="Helv"/>
      <family val="2"/>
    </font>
    <font>
      <sz val="12"/>
      <name val="Times New Roman"/>
      <family val="1"/>
    </font>
    <font>
      <sz val="8"/>
      <name val="Times New Roman"/>
      <family val="1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0"/>
      <name val="MS Serif"/>
      <family val="1"/>
    </font>
    <font>
      <sz val="11"/>
      <color indexed="12"/>
      <name val="Times New Roman"/>
      <family val="1"/>
    </font>
    <font>
      <sz val="10"/>
      <name val="Times New Roman"/>
      <family val="1"/>
    </font>
    <font>
      <sz val="11"/>
      <color indexed="12"/>
      <name val="Book Antiqua"/>
      <family val="1"/>
    </font>
    <font>
      <sz val="10"/>
      <color indexed="16"/>
      <name val="MS Serif"/>
      <family val="1"/>
    </font>
    <font>
      <u/>
      <sz val="10"/>
      <color indexed="36"/>
      <name val="Arial"/>
      <family val="2"/>
    </font>
    <font>
      <sz val="8"/>
      <name val="Arial"/>
      <family val="2"/>
    </font>
    <font>
      <sz val="10"/>
      <color indexed="0"/>
      <name val="Helv"/>
      <family val="2"/>
    </font>
    <font>
      <b/>
      <sz val="10"/>
      <name val="Arial"/>
      <family val="2"/>
    </font>
    <font>
      <b/>
      <sz val="8"/>
      <name val="MS Sans Serif"/>
      <family val="2"/>
    </font>
    <font>
      <u/>
      <sz val="10"/>
      <color indexed="12"/>
      <name val="Arial"/>
      <family val="2"/>
    </font>
    <font>
      <sz val="12"/>
      <color indexed="18"/>
      <name val="Arial"/>
      <family val="2"/>
    </font>
    <font>
      <sz val="12"/>
      <name val="Comic Sans MS"/>
      <family val="4"/>
    </font>
    <font>
      <sz val="9"/>
      <name val="Book Antiqua"/>
      <family val="1"/>
    </font>
    <font>
      <b/>
      <i/>
      <sz val="16"/>
      <name val="Helv"/>
      <family val="2"/>
    </font>
    <font>
      <sz val="8"/>
      <name val="Wingdings"/>
      <charset val="2"/>
    </font>
    <font>
      <sz val="24"/>
      <name val="Courier New"/>
      <family val="3"/>
    </font>
    <font>
      <sz val="8"/>
      <name val="Helv"/>
      <family val="2"/>
    </font>
    <font>
      <sz val="8"/>
      <name val="MS Sans Serif"/>
      <family val="2"/>
    </font>
    <font>
      <b/>
      <sz val="8"/>
      <color indexed="8"/>
      <name val="Helv"/>
      <family val="2"/>
    </font>
    <font>
      <b/>
      <sz val="10"/>
      <color indexed="10"/>
      <name val="Arial"/>
      <family val="2"/>
    </font>
    <font>
      <u/>
      <sz val="9"/>
      <color indexed="12"/>
      <name val="T"/>
      <family val="2"/>
    </font>
    <font>
      <u/>
      <sz val="9"/>
      <color indexed="36"/>
      <name val="新細明體"/>
      <family val="1"/>
      <charset val="136"/>
    </font>
    <font>
      <sz val="16"/>
      <color theme="1" tint="0.499984740745262"/>
      <name val="Arial"/>
      <family val="2"/>
    </font>
    <font>
      <sz val="12"/>
      <color theme="1" tint="0.499984740745262"/>
      <name val="Arial"/>
      <family val="2"/>
    </font>
    <font>
      <sz val="12"/>
      <color rgb="FF0000FF"/>
      <name val="Arial"/>
      <family val="2"/>
    </font>
    <font>
      <sz val="16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darkVertical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55"/>
      </top>
      <bottom/>
      <diagonal/>
    </border>
    <border>
      <left style="thin">
        <color indexed="64"/>
      </left>
      <right/>
      <top style="double">
        <color indexed="55"/>
      </top>
      <bottom/>
      <diagonal/>
    </border>
    <border>
      <left/>
      <right/>
      <top style="double">
        <color indexed="55"/>
      </top>
      <bottom/>
      <diagonal/>
    </border>
    <border>
      <left style="thin">
        <color indexed="64"/>
      </left>
      <right style="medium">
        <color indexed="64"/>
      </right>
      <top style="double">
        <color indexed="55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55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55"/>
      </bottom>
      <diagonal/>
    </border>
    <border>
      <left style="thin">
        <color indexed="64"/>
      </left>
      <right/>
      <top/>
      <bottom style="double">
        <color indexed="55"/>
      </bottom>
      <diagonal/>
    </border>
    <border>
      <left/>
      <right/>
      <top/>
      <bottom style="double">
        <color indexed="55"/>
      </bottom>
      <diagonal/>
    </border>
    <border>
      <left style="thin">
        <color indexed="64"/>
      </left>
      <right style="medium">
        <color indexed="64"/>
      </right>
      <top/>
      <bottom style="double">
        <color indexed="5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55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55"/>
      </bottom>
      <diagonal/>
    </border>
    <border>
      <left style="medium">
        <color indexed="64"/>
      </left>
      <right/>
      <top style="medium">
        <color indexed="64"/>
      </top>
      <bottom style="double">
        <color indexed="55"/>
      </bottom>
      <diagonal/>
    </border>
  </borders>
  <cellStyleXfs count="952">
    <xf numFmtId="0" fontId="0" fillId="0" borderId="0">
      <alignment vertical="center"/>
    </xf>
    <xf numFmtId="176" fontId="9" fillId="0" borderId="0" applyFont="0" applyFill="0" applyBorder="0" applyAlignment="0" applyProtection="0"/>
    <xf numFmtId="0" fontId="10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0" fontId="10" fillId="0" borderId="0"/>
    <xf numFmtId="0" fontId="24" fillId="0" borderId="0">
      <alignment vertical="center"/>
    </xf>
    <xf numFmtId="0" fontId="25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6" fillId="0" borderId="0"/>
    <xf numFmtId="189" fontId="10" fillId="0" borderId="0" applyFont="0" applyFill="0" applyBorder="0"/>
    <xf numFmtId="190" fontId="4" fillId="0" borderId="0" applyFont="0" applyFill="0" applyBorder="0"/>
    <xf numFmtId="0" fontId="27" fillId="0" borderId="0">
      <alignment horizontal="center" wrapText="1"/>
      <protection locked="0"/>
    </xf>
    <xf numFmtId="0" fontId="28" fillId="0" borderId="0" applyNumberFormat="0" applyFill="0" applyBorder="0" applyAlignment="0" applyProtection="0"/>
    <xf numFmtId="185" fontId="29" fillId="0" borderId="0" applyFill="0" applyBorder="0" applyAlignment="0"/>
    <xf numFmtId="0" fontId="30" fillId="0" borderId="0" applyFill="0" applyBorder="0" applyProtection="0">
      <alignment horizontal="center"/>
      <protection locked="0"/>
    </xf>
    <xf numFmtId="0" fontId="31" fillId="0" borderId="25">
      <alignment horizontal="center"/>
    </xf>
    <xf numFmtId="196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206" fontId="32" fillId="0" borderId="0" applyFont="0" applyFill="0" applyBorder="0" applyAlignment="0" applyProtection="0"/>
    <xf numFmtId="200" fontId="33" fillId="0" borderId="0" applyFont="0" applyFill="0" applyBorder="0" applyAlignment="0" applyProtection="0"/>
    <xf numFmtId="207" fontId="34" fillId="0" borderId="0" applyFont="0" applyFill="0" applyBorder="0" applyAlignment="0" applyProtection="0"/>
    <xf numFmtId="201" fontId="33" fillId="0" borderId="0" applyFont="0" applyFill="0" applyBorder="0" applyAlignment="0" applyProtection="0"/>
    <xf numFmtId="208" fontId="34" fillId="0" borderId="0" applyFont="0" applyFill="0" applyBorder="0" applyAlignment="0" applyProtection="0"/>
    <xf numFmtId="202" fontId="33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Alignment="0">
      <alignment horizontal="left"/>
    </xf>
    <xf numFmtId="194" fontId="37" fillId="0" borderId="0" applyFill="0" applyBorder="0" applyProtection="0"/>
    <xf numFmtId="220" fontId="32" fillId="0" borderId="0" applyFont="0" applyFill="0" applyBorder="0" applyAlignment="0" applyProtection="0"/>
    <xf numFmtId="193" fontId="38" fillId="0" borderId="0" applyFill="0" applyBorder="0" applyProtection="0"/>
    <xf numFmtId="193" fontId="38" fillId="0" borderId="23" applyFill="0" applyProtection="0"/>
    <xf numFmtId="193" fontId="38" fillId="0" borderId="37" applyFill="0" applyProtection="0"/>
    <xf numFmtId="197" fontId="10" fillId="0" borderId="0" applyFont="0" applyFill="0" applyBorder="0" applyAlignment="0" applyProtection="0"/>
    <xf numFmtId="42" fontId="1" fillId="0" borderId="0" applyFont="0" applyFill="0" applyBorder="0" applyAlignment="0" applyProtection="0"/>
    <xf numFmtId="195" fontId="39" fillId="0" borderId="38">
      <protection locked="0"/>
    </xf>
    <xf numFmtId="209" fontId="34" fillId="0" borderId="0" applyFont="0" applyFill="0" applyBorder="0" applyAlignment="0" applyProtection="0"/>
    <xf numFmtId="203" fontId="33" fillId="0" borderId="0" applyFont="0" applyFill="0" applyBorder="0" applyAlignment="0" applyProtection="0"/>
    <xf numFmtId="210" fontId="34" fillId="0" borderId="0" applyFont="0" applyFill="0" applyBorder="0" applyAlignment="0" applyProtection="0"/>
    <xf numFmtId="204" fontId="33" fillId="0" borderId="0" applyFont="0" applyFill="0" applyBorder="0" applyAlignment="0" applyProtection="0"/>
    <xf numFmtId="211" fontId="34" fillId="0" borderId="0" applyFont="0" applyFill="0" applyBorder="0" applyAlignment="0" applyProtection="0"/>
    <xf numFmtId="205" fontId="33" fillId="0" borderId="0" applyFont="0" applyFill="0" applyBorder="0" applyAlignment="0" applyProtection="0"/>
    <xf numFmtId="198" fontId="10" fillId="0" borderId="0" applyFont="0" applyFill="0" applyBorder="0" applyAlignment="0" applyProtection="0"/>
    <xf numFmtId="192" fontId="38" fillId="0" borderId="0" applyFill="0" applyBorder="0" applyProtection="0"/>
    <xf numFmtId="192" fontId="38" fillId="0" borderId="23" applyFill="0" applyProtection="0"/>
    <xf numFmtId="192" fontId="38" fillId="0" borderId="37" applyFill="0" applyProtection="0"/>
    <xf numFmtId="0" fontId="40" fillId="0" borderId="0" applyNumberFormat="0" applyAlignment="0">
      <alignment horizontal="left"/>
    </xf>
    <xf numFmtId="183" fontId="27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38" fontId="42" fillId="4" borderId="0" applyNumberFormat="0" applyBorder="0" applyAlignment="0" applyProtection="0"/>
    <xf numFmtId="0" fontId="43" fillId="0" borderId="0"/>
    <xf numFmtId="0" fontId="3" fillId="0" borderId="39" applyNumberFormat="0" applyAlignment="0" applyProtection="0">
      <alignment horizontal="left" vertical="center"/>
    </xf>
    <xf numFmtId="0" fontId="3" fillId="0" borderId="36">
      <alignment horizontal="left" vertical="center"/>
    </xf>
    <xf numFmtId="14" fontId="44" fillId="5" borderId="1">
      <alignment horizontal="center" vertical="center" wrapText="1"/>
    </xf>
    <xf numFmtId="0" fontId="30" fillId="0" borderId="0" applyFill="0" applyAlignment="0" applyProtection="0">
      <protection locked="0"/>
    </xf>
    <xf numFmtId="0" fontId="30" fillId="0" borderId="19" applyFill="0" applyAlignment="0" applyProtection="0">
      <protection locked="0"/>
    </xf>
    <xf numFmtId="0" fontId="45" fillId="0" borderId="1">
      <alignment horizontal="center"/>
    </xf>
    <xf numFmtId="0" fontId="45" fillId="0" borderId="0">
      <alignment horizontal="center"/>
    </xf>
    <xf numFmtId="0" fontId="46" fillId="0" borderId="0" applyNumberFormat="0" applyFill="0" applyBorder="0" applyAlignment="0" applyProtection="0">
      <alignment vertical="top"/>
      <protection locked="0"/>
    </xf>
    <xf numFmtId="10" fontId="42" fillId="6" borderId="40" applyNumberFormat="0" applyBorder="0" applyAlignment="0" applyProtection="0"/>
    <xf numFmtId="187" fontId="47" fillId="7" borderId="0" applyNumberFormat="0" applyBorder="0">
      <alignment horizontal="center"/>
      <protection locked="0"/>
    </xf>
    <xf numFmtId="0" fontId="48" fillId="0" borderId="0"/>
    <xf numFmtId="177" fontId="49" fillId="0" borderId="40"/>
    <xf numFmtId="37" fontId="1" fillId="0" borderId="0"/>
    <xf numFmtId="182" fontId="50" fillId="0" borderId="0"/>
    <xf numFmtId="14" fontId="27" fillId="0" borderId="0">
      <alignment horizontal="center" wrapText="1"/>
      <protection locked="0"/>
    </xf>
    <xf numFmtId="199" fontId="30" fillId="0" borderId="0" applyFont="0" applyFill="0" applyBorder="0" applyAlignment="0" applyProtection="0"/>
    <xf numFmtId="213" fontId="32" fillId="0" borderId="0" applyFont="0" applyFill="0" applyBorder="0" applyAlignment="0" applyProtection="0"/>
    <xf numFmtId="212" fontId="34" fillId="0" borderId="0" applyFont="0" applyFill="0" applyBorder="0" applyAlignment="0" applyProtection="0"/>
    <xf numFmtId="221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214" fontId="34" fillId="0" borderId="0" applyFont="0" applyFill="0" applyBorder="0" applyAlignment="0" applyProtection="0"/>
    <xf numFmtId="215" fontId="32" fillId="0" borderId="0" applyFont="0" applyFill="0" applyBorder="0" applyAlignment="0" applyProtection="0"/>
    <xf numFmtId="216" fontId="34" fillId="0" borderId="0" applyFont="0" applyFill="0" applyBorder="0" applyAlignment="0" applyProtection="0"/>
    <xf numFmtId="217" fontId="32" fillId="0" borderId="0" applyFont="0" applyFill="0" applyBorder="0" applyAlignment="0" applyProtection="0"/>
    <xf numFmtId="218" fontId="34" fillId="0" borderId="0" applyFont="0" applyFill="0" applyBorder="0" applyAlignment="0" applyProtection="0"/>
    <xf numFmtId="219" fontId="32" fillId="0" borderId="0" applyFont="0" applyFill="0" applyBorder="0" applyAlignment="0" applyProtection="0"/>
    <xf numFmtId="0" fontId="51" fillId="8" borderId="0" applyNumberFormat="0" applyFont="0" applyBorder="0" applyAlignment="0">
      <alignment horizontal="center"/>
    </xf>
    <xf numFmtId="0" fontId="52" fillId="0" borderId="40" applyProtection="0">
      <alignment vertical="center"/>
    </xf>
    <xf numFmtId="184" fontId="53" fillId="0" borderId="0" applyNumberFormat="0" applyFill="0" applyBorder="0" applyAlignment="0" applyProtection="0">
      <alignment horizontal="left"/>
    </xf>
    <xf numFmtId="0" fontId="51" fillId="1" borderId="36" applyNumberFormat="0" applyFont="0" applyAlignment="0">
      <alignment horizontal="center"/>
    </xf>
    <xf numFmtId="0" fontId="54" fillId="0" borderId="0" applyNumberFormat="0" applyFill="0" applyBorder="0" applyAlignment="0">
      <alignment horizontal="center"/>
    </xf>
    <xf numFmtId="0" fontId="26" fillId="0" borderId="0"/>
    <xf numFmtId="40" fontId="55" fillId="0" borderId="0" applyBorder="0">
      <alignment horizontal="right"/>
    </xf>
    <xf numFmtId="0" fontId="56" fillId="0" borderId="0" applyFill="0" applyBorder="0" applyProtection="0">
      <alignment horizontal="left" vertical="top"/>
    </xf>
    <xf numFmtId="191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1" fillId="0" borderId="0"/>
    <xf numFmtId="44" fontId="24" fillId="0" borderId="0" applyFont="0" applyFill="0" applyBorder="0" applyAlignment="0" applyProtection="0">
      <alignment vertical="center"/>
    </xf>
    <xf numFmtId="42" fontId="26" fillId="0" borderId="0" applyFont="0" applyFill="0" applyBorder="0" applyAlignment="0" applyProtection="0"/>
    <xf numFmtId="186" fontId="26" fillId="0" borderId="40"/>
    <xf numFmtId="0" fontId="57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0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/>
    <xf numFmtId="0" fontId="4" fillId="0" borderId="0"/>
    <xf numFmtId="43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178" fontId="4" fillId="0" borderId="3" xfId="0" applyNumberFormat="1" applyFont="1" applyFill="1" applyBorder="1" applyAlignment="1">
      <alignment horizontal="left"/>
    </xf>
    <xf numFmtId="0" fontId="3" fillId="0" borderId="0" xfId="0" applyFont="1" applyFill="1">
      <alignment vertical="center"/>
    </xf>
    <xf numFmtId="177" fontId="4" fillId="0" borderId="0" xfId="4" applyNumberFormat="1" applyFont="1">
      <alignment vertical="center"/>
    </xf>
    <xf numFmtId="178" fontId="5" fillId="0" borderId="0" xfId="3" applyNumberFormat="1" applyFont="1" applyBorder="1" applyAlignment="1">
      <alignment horizontal="left"/>
    </xf>
    <xf numFmtId="9" fontId="4" fillId="0" borderId="0" xfId="5" applyFont="1">
      <alignment vertical="center"/>
    </xf>
    <xf numFmtId="0" fontId="4" fillId="0" borderId="4" xfId="0" applyFont="1" applyBorder="1">
      <alignment vertical="center"/>
    </xf>
    <xf numFmtId="0" fontId="8" fillId="0" borderId="0" xfId="0" applyFont="1">
      <alignment vertical="center"/>
    </xf>
    <xf numFmtId="177" fontId="6" fillId="0" borderId="0" xfId="0" applyNumberFormat="1" applyFont="1" applyFill="1">
      <alignment vertical="center"/>
    </xf>
    <xf numFmtId="0" fontId="4" fillId="2" borderId="4" xfId="0" applyFont="1" applyFill="1" applyBorder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4" fillId="0" borderId="0" xfId="0" applyFont="1" applyAlignment="1">
      <alignment vertical="center" wrapText="1"/>
    </xf>
    <xf numFmtId="178" fontId="4" fillId="0" borderId="0" xfId="5" applyNumberFormat="1" applyFont="1">
      <alignment vertical="center"/>
    </xf>
    <xf numFmtId="9" fontId="4" fillId="0" borderId="0" xfId="5" applyFont="1" applyFill="1">
      <alignment vertical="center"/>
    </xf>
    <xf numFmtId="177" fontId="6" fillId="0" borderId="0" xfId="4" applyNumberFormat="1" applyFont="1" applyBorder="1" applyAlignment="1">
      <alignment horizontal="left"/>
    </xf>
    <xf numFmtId="179" fontId="4" fillId="0" borderId="0" xfId="0" applyNumberFormat="1" applyFont="1">
      <alignment vertical="center"/>
    </xf>
    <xf numFmtId="178" fontId="8" fillId="0" borderId="0" xfId="3" applyNumberFormat="1" applyFont="1" applyBorder="1" applyAlignment="1">
      <alignment horizontal="left"/>
    </xf>
    <xf numFmtId="177" fontId="8" fillId="0" borderId="0" xfId="4" applyNumberFormat="1" applyFont="1" applyBorder="1" applyAlignment="1">
      <alignment horizontal="left"/>
    </xf>
    <xf numFmtId="177" fontId="0" fillId="0" borderId="0" xfId="0" applyNumberFormat="1">
      <alignment vertical="center"/>
    </xf>
    <xf numFmtId="178" fontId="0" fillId="0" borderId="0" xfId="5" applyNumberFormat="1" applyFont="1">
      <alignment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9" fontId="11" fillId="0" borderId="0" xfId="5" applyFont="1" applyBorder="1">
      <alignment vertical="center"/>
    </xf>
    <xf numFmtId="177" fontId="11" fillId="0" borderId="0" xfId="4" applyNumberFormat="1" applyFont="1" applyBorder="1">
      <alignment vertical="center"/>
    </xf>
    <xf numFmtId="177" fontId="11" fillId="0" borderId="0" xfId="4" applyNumberFormat="1" applyFont="1" applyFill="1" applyBorder="1">
      <alignment vertical="center"/>
    </xf>
    <xf numFmtId="0" fontId="11" fillId="0" borderId="6" xfId="0" applyFont="1" applyBorder="1">
      <alignment vertical="center"/>
    </xf>
    <xf numFmtId="0" fontId="11" fillId="0" borderId="1" xfId="0" applyFont="1" applyFill="1" applyBorder="1">
      <alignment vertical="center"/>
    </xf>
    <xf numFmtId="0" fontId="11" fillId="0" borderId="1" xfId="0" applyFont="1" applyBorder="1">
      <alignment vertical="center"/>
    </xf>
    <xf numFmtId="17" fontId="12" fillId="3" borderId="8" xfId="0" applyNumberFormat="1" applyFont="1" applyFill="1" applyBorder="1" applyAlignment="1">
      <alignment horizontal="right" vertical="center"/>
    </xf>
    <xf numFmtId="17" fontId="12" fillId="3" borderId="9" xfId="0" applyNumberFormat="1" applyFont="1" applyFill="1" applyBorder="1" applyAlignment="1">
      <alignment horizontal="right" vertical="center"/>
    </xf>
    <xf numFmtId="17" fontId="12" fillId="3" borderId="6" xfId="0" applyNumberFormat="1" applyFont="1" applyFill="1" applyBorder="1" applyAlignment="1">
      <alignment horizontal="right" vertical="center"/>
    </xf>
    <xf numFmtId="0" fontId="13" fillId="0" borderId="10" xfId="0" applyFont="1" applyBorder="1">
      <alignment vertical="center"/>
    </xf>
    <xf numFmtId="0" fontId="13" fillId="0" borderId="11" xfId="0" applyFont="1" applyBorder="1">
      <alignment vertical="center"/>
    </xf>
    <xf numFmtId="0" fontId="13" fillId="0" borderId="12" xfId="0" applyFont="1" applyBorder="1">
      <alignment vertical="center"/>
    </xf>
    <xf numFmtId="0" fontId="13" fillId="2" borderId="11" xfId="0" applyFont="1" applyFill="1" applyBorder="1">
      <alignment vertical="center"/>
    </xf>
    <xf numFmtId="0" fontId="12" fillId="0" borderId="2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0" xfId="0" applyFont="1" applyBorder="1">
      <alignment vertical="center"/>
    </xf>
    <xf numFmtId="0" fontId="13" fillId="2" borderId="14" xfId="0" applyFont="1" applyFill="1" applyBorder="1">
      <alignment vertical="center"/>
    </xf>
    <xf numFmtId="9" fontId="13" fillId="0" borderId="14" xfId="5" applyFont="1" applyBorder="1">
      <alignment vertical="center"/>
    </xf>
    <xf numFmtId="9" fontId="13" fillId="0" borderId="0" xfId="5" applyFont="1" applyBorder="1">
      <alignment vertical="center"/>
    </xf>
    <xf numFmtId="177" fontId="13" fillId="0" borderId="0" xfId="4" applyNumberFormat="1" applyFont="1" applyBorder="1">
      <alignment vertical="center"/>
    </xf>
    <xf numFmtId="178" fontId="13" fillId="2" borderId="14" xfId="5" applyNumberFormat="1" applyFont="1" applyFill="1" applyBorder="1">
      <alignment vertical="center"/>
    </xf>
    <xf numFmtId="0" fontId="14" fillId="0" borderId="2" xfId="0" applyFont="1" applyFill="1" applyBorder="1">
      <alignment vertical="center"/>
    </xf>
    <xf numFmtId="177" fontId="13" fillId="0" borderId="14" xfId="4" applyNumberFormat="1" applyFont="1" applyFill="1" applyBorder="1">
      <alignment vertical="center"/>
    </xf>
    <xf numFmtId="177" fontId="13" fillId="0" borderId="0" xfId="4" applyNumberFormat="1" applyFont="1" applyFill="1" applyBorder="1">
      <alignment vertical="center"/>
    </xf>
    <xf numFmtId="177" fontId="13" fillId="2" borderId="14" xfId="4" applyNumberFormat="1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13" fillId="0" borderId="17" xfId="0" applyFont="1" applyFill="1" applyBorder="1">
      <alignment vertical="center"/>
    </xf>
    <xf numFmtId="178" fontId="13" fillId="0" borderId="18" xfId="5" applyNumberFormat="1" applyFont="1" applyFill="1" applyBorder="1">
      <alignment vertical="center"/>
    </xf>
    <xf numFmtId="178" fontId="13" fillId="0" borderId="19" xfId="5" applyNumberFormat="1" applyFont="1" applyFill="1" applyBorder="1">
      <alignment vertical="center"/>
    </xf>
    <xf numFmtId="178" fontId="13" fillId="2" borderId="18" xfId="5" applyNumberFormat="1" applyFont="1" applyFill="1" applyBorder="1">
      <alignment vertical="center"/>
    </xf>
    <xf numFmtId="179" fontId="13" fillId="0" borderId="14" xfId="0" applyNumberFormat="1" applyFont="1" applyFill="1" applyBorder="1">
      <alignment vertical="center"/>
    </xf>
    <xf numFmtId="179" fontId="13" fillId="0" borderId="0" xfId="0" applyNumberFormat="1" applyFont="1" applyFill="1" applyBorder="1">
      <alignment vertical="center"/>
    </xf>
    <xf numFmtId="0" fontId="13" fillId="0" borderId="22" xfId="0" applyFont="1" applyFill="1" applyBorder="1">
      <alignment vertical="center"/>
    </xf>
    <xf numFmtId="178" fontId="13" fillId="2" borderId="24" xfId="5" applyNumberFormat="1" applyFont="1" applyFill="1" applyBorder="1">
      <alignment vertical="center"/>
    </xf>
    <xf numFmtId="177" fontId="13" fillId="2" borderId="24" xfId="4" applyNumberFormat="1" applyFont="1" applyFill="1" applyBorder="1">
      <alignment vertical="center"/>
    </xf>
    <xf numFmtId="178" fontId="13" fillId="0" borderId="14" xfId="5" applyNumberFormat="1" applyFont="1" applyFill="1" applyBorder="1">
      <alignment vertical="center"/>
    </xf>
    <xf numFmtId="178" fontId="13" fillId="0" borderId="0" xfId="5" applyNumberFormat="1" applyFont="1" applyFill="1" applyBorder="1">
      <alignment vertical="center"/>
    </xf>
    <xf numFmtId="0" fontId="13" fillId="0" borderId="2" xfId="0" applyFont="1" applyBorder="1">
      <alignment vertical="center"/>
    </xf>
    <xf numFmtId="178" fontId="13" fillId="0" borderId="14" xfId="5" applyNumberFormat="1" applyFont="1" applyBorder="1">
      <alignment vertical="center"/>
    </xf>
    <xf numFmtId="178" fontId="13" fillId="0" borderId="0" xfId="5" applyNumberFormat="1" applyFont="1" applyBorder="1">
      <alignment vertical="center"/>
    </xf>
    <xf numFmtId="177" fontId="13" fillId="0" borderId="14" xfId="4" applyNumberFormat="1" applyFont="1" applyBorder="1">
      <alignment vertical="center"/>
    </xf>
    <xf numFmtId="0" fontId="14" fillId="0" borderId="2" xfId="0" applyFont="1" applyBorder="1">
      <alignment vertical="center"/>
    </xf>
    <xf numFmtId="180" fontId="13" fillId="0" borderId="0" xfId="4" applyNumberFormat="1" applyFont="1" applyBorder="1">
      <alignment vertical="center"/>
    </xf>
    <xf numFmtId="180" fontId="13" fillId="2" borderId="14" xfId="4" applyNumberFormat="1" applyFont="1" applyFill="1" applyBorder="1">
      <alignment vertical="center"/>
    </xf>
    <xf numFmtId="180" fontId="13" fillId="0" borderId="14" xfId="4" applyNumberFormat="1" applyFont="1" applyBorder="1">
      <alignment vertical="center"/>
    </xf>
    <xf numFmtId="43" fontId="13" fillId="0" borderId="0" xfId="4" applyNumberFormat="1" applyFont="1" applyBorder="1">
      <alignment vertical="center"/>
    </xf>
    <xf numFmtId="179" fontId="13" fillId="0" borderId="14" xfId="0" applyNumberFormat="1" applyFont="1" applyBorder="1">
      <alignment vertical="center"/>
    </xf>
    <xf numFmtId="179" fontId="13" fillId="0" borderId="0" xfId="0" applyNumberFormat="1" applyFont="1" applyBorder="1">
      <alignment vertical="center"/>
    </xf>
    <xf numFmtId="0" fontId="13" fillId="0" borderId="26" xfId="0" applyFont="1" applyBorder="1">
      <alignment vertical="center"/>
    </xf>
    <xf numFmtId="179" fontId="13" fillId="0" borderId="27" xfId="0" applyNumberFormat="1" applyFont="1" applyBorder="1">
      <alignment vertical="center"/>
    </xf>
    <xf numFmtId="179" fontId="13" fillId="2" borderId="27" xfId="0" applyNumberFormat="1" applyFont="1" applyFill="1" applyBorder="1">
      <alignment vertical="center"/>
    </xf>
    <xf numFmtId="179" fontId="13" fillId="0" borderId="28" xfId="0" applyNumberFormat="1" applyFont="1" applyFill="1" applyBorder="1">
      <alignment vertical="center"/>
    </xf>
    <xf numFmtId="0" fontId="14" fillId="0" borderId="2" xfId="0" applyFont="1" applyFill="1" applyBorder="1" applyAlignment="1">
      <alignment horizontal="left" vertical="center" indent="1"/>
    </xf>
    <xf numFmtId="0" fontId="14" fillId="0" borderId="26" xfId="0" applyFont="1" applyBorder="1">
      <alignment vertical="center"/>
    </xf>
    <xf numFmtId="177" fontId="13" fillId="0" borderId="27" xfId="4" applyNumberFormat="1" applyFont="1" applyBorder="1">
      <alignment vertical="center"/>
    </xf>
    <xf numFmtId="177" fontId="13" fillId="0" borderId="28" xfId="4" applyNumberFormat="1" applyFont="1" applyBorder="1">
      <alignment vertical="center"/>
    </xf>
    <xf numFmtId="43" fontId="13" fillId="0" borderId="14" xfId="4" applyNumberFormat="1" applyFont="1" applyBorder="1">
      <alignment vertical="center"/>
    </xf>
    <xf numFmtId="43" fontId="13" fillId="2" borderId="14" xfId="4" applyNumberFormat="1" applyFont="1" applyFill="1" applyBorder="1">
      <alignment vertical="center"/>
    </xf>
    <xf numFmtId="0" fontId="13" fillId="0" borderId="3" xfId="0" applyFont="1" applyBorder="1">
      <alignment vertical="center"/>
    </xf>
    <xf numFmtId="17" fontId="12" fillId="3" borderId="7" xfId="0" applyNumberFormat="1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/>
    </xf>
    <xf numFmtId="178" fontId="13" fillId="0" borderId="2" xfId="0" applyNumberFormat="1" applyFont="1" applyFill="1" applyBorder="1" applyAlignment="1">
      <alignment horizontal="left"/>
    </xf>
    <xf numFmtId="0" fontId="13" fillId="0" borderId="2" xfId="0" applyNumberFormat="1" applyFont="1" applyFill="1" applyBorder="1" applyAlignment="1">
      <alignment horizontal="left"/>
    </xf>
    <xf numFmtId="178" fontId="12" fillId="0" borderId="10" xfId="0" applyNumberFormat="1" applyFont="1" applyFill="1" applyBorder="1" applyAlignment="1">
      <alignment horizontal="left" vertical="center"/>
    </xf>
    <xf numFmtId="0" fontId="12" fillId="0" borderId="11" xfId="0" applyFont="1" applyFill="1" applyBorder="1">
      <alignment vertical="center"/>
    </xf>
    <xf numFmtId="0" fontId="12" fillId="0" borderId="12" xfId="0" applyFont="1" applyFill="1" applyBorder="1">
      <alignment vertical="center"/>
    </xf>
    <xf numFmtId="0" fontId="12" fillId="2" borderId="11" xfId="0" applyFont="1" applyFill="1" applyBorder="1">
      <alignment vertical="center"/>
    </xf>
    <xf numFmtId="178" fontId="13" fillId="0" borderId="0" xfId="5" applyNumberFormat="1" applyFont="1" applyBorder="1" applyAlignment="1">
      <alignment horizontal="right" vertical="center"/>
    </xf>
    <xf numFmtId="178" fontId="13" fillId="0" borderId="14" xfId="5" applyNumberFormat="1" applyFont="1" applyBorder="1" applyAlignment="1">
      <alignment horizontal="right" vertical="center"/>
    </xf>
    <xf numFmtId="0" fontId="17" fillId="0" borderId="24" xfId="0" applyFont="1" applyBorder="1">
      <alignment vertical="center"/>
    </xf>
    <xf numFmtId="9" fontId="11" fillId="0" borderId="23" xfId="5" applyFont="1" applyBorder="1">
      <alignment vertical="center"/>
    </xf>
    <xf numFmtId="0" fontId="11" fillId="0" borderId="25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 indent="1"/>
    </xf>
    <xf numFmtId="177" fontId="11" fillId="0" borderId="0" xfId="0" applyNumberFormat="1" applyFont="1" applyFill="1" applyBorder="1">
      <alignment vertical="center"/>
    </xf>
    <xf numFmtId="177" fontId="11" fillId="0" borderId="15" xfId="0" applyNumberFormat="1" applyFont="1" applyFill="1" applyBorder="1">
      <alignment vertical="center"/>
    </xf>
    <xf numFmtId="0" fontId="11" fillId="0" borderId="0" xfId="0" applyFont="1" applyFill="1">
      <alignment vertical="center"/>
    </xf>
    <xf numFmtId="0" fontId="11" fillId="0" borderId="14" xfId="0" applyFont="1" applyFill="1" applyBorder="1">
      <alignment vertical="center"/>
    </xf>
    <xf numFmtId="0" fontId="11" fillId="0" borderId="15" xfId="0" applyFont="1" applyFill="1" applyBorder="1">
      <alignment vertical="center"/>
    </xf>
    <xf numFmtId="0" fontId="17" fillId="0" borderId="14" xfId="0" applyFont="1" applyFill="1" applyBorder="1">
      <alignment vertical="center"/>
    </xf>
    <xf numFmtId="0" fontId="19" fillId="0" borderId="15" xfId="0" applyFont="1" applyFill="1" applyBorder="1">
      <alignment vertical="center"/>
    </xf>
    <xf numFmtId="0" fontId="19" fillId="0" borderId="0" xfId="0" applyFont="1" applyFill="1">
      <alignment vertical="center"/>
    </xf>
    <xf numFmtId="0" fontId="11" fillId="0" borderId="18" xfId="0" applyFont="1" applyBorder="1">
      <alignment vertical="center"/>
    </xf>
    <xf numFmtId="177" fontId="11" fillId="0" borderId="19" xfId="4" applyNumberFormat="1" applyFont="1" applyBorder="1">
      <alignment vertical="center"/>
    </xf>
    <xf numFmtId="177" fontId="11" fillId="0" borderId="20" xfId="0" applyNumberFormat="1" applyFont="1" applyFill="1" applyBorder="1">
      <alignment vertical="center"/>
    </xf>
    <xf numFmtId="178" fontId="18" fillId="0" borderId="0" xfId="3" applyNumberFormat="1" applyFont="1" applyBorder="1" applyAlignment="1">
      <alignment horizontal="left"/>
    </xf>
    <xf numFmtId="177" fontId="19" fillId="0" borderId="0" xfId="4" applyNumberFormat="1" applyFont="1" applyBorder="1" applyAlignment="1">
      <alignment horizontal="left"/>
    </xf>
    <xf numFmtId="178" fontId="11" fillId="0" borderId="0" xfId="5" applyNumberFormat="1" applyFont="1">
      <alignment vertical="center"/>
    </xf>
    <xf numFmtId="0" fontId="18" fillId="0" borderId="0" xfId="0" applyFont="1">
      <alignment vertical="center"/>
    </xf>
    <xf numFmtId="177" fontId="4" fillId="0" borderId="0" xfId="0" applyNumberFormat="1" applyFont="1" applyFill="1">
      <alignment vertical="center"/>
    </xf>
    <xf numFmtId="17" fontId="12" fillId="2" borderId="31" xfId="0" quotePrefix="1" applyNumberFormat="1" applyFont="1" applyFill="1" applyBorder="1" applyAlignment="1">
      <alignment horizontal="center" vertical="center"/>
    </xf>
    <xf numFmtId="17" fontId="12" fillId="2" borderId="8" xfId="0" quotePrefix="1" applyNumberFormat="1" applyFont="1" applyFill="1" applyBorder="1" applyAlignment="1">
      <alignment horizontal="center" vertical="center"/>
    </xf>
    <xf numFmtId="178" fontId="13" fillId="2" borderId="14" xfId="4" applyNumberFormat="1" applyFont="1" applyFill="1" applyBorder="1">
      <alignment vertical="center"/>
    </xf>
    <xf numFmtId="0" fontId="12" fillId="0" borderId="2" xfId="0" applyFont="1" applyFill="1" applyBorder="1">
      <alignment vertical="center"/>
    </xf>
    <xf numFmtId="0" fontId="0" fillId="0" borderId="0" xfId="0" applyFont="1" applyFill="1" applyAlignment="1"/>
    <xf numFmtId="178" fontId="13" fillId="0" borderId="4" xfId="5" applyNumberFormat="1" applyFont="1" applyBorder="1">
      <alignment vertical="center"/>
    </xf>
    <xf numFmtId="178" fontId="13" fillId="0" borderId="1" xfId="5" applyNumberFormat="1" applyFont="1" applyFill="1" applyBorder="1">
      <alignment vertical="center"/>
    </xf>
    <xf numFmtId="178" fontId="13" fillId="2" borderId="4" xfId="5" applyNumberFormat="1" applyFont="1" applyFill="1" applyBorder="1">
      <alignment vertical="center"/>
    </xf>
    <xf numFmtId="177" fontId="13" fillId="0" borderId="24" xfId="4" applyNumberFormat="1" applyFont="1" applyFill="1" applyBorder="1">
      <alignment vertical="center"/>
    </xf>
    <xf numFmtId="177" fontId="5" fillId="0" borderId="0" xfId="4" applyNumberFormat="1" applyFont="1" applyBorder="1" applyAlignment="1">
      <alignment horizontal="left"/>
    </xf>
    <xf numFmtId="17" fontId="12" fillId="3" borderId="32" xfId="0" applyNumberFormat="1" applyFont="1" applyFill="1" applyBorder="1" applyAlignment="1">
      <alignment horizontal="right" vertical="center"/>
    </xf>
    <xf numFmtId="179" fontId="13" fillId="0" borderId="27" xfId="0" applyNumberFormat="1" applyFont="1" applyFill="1" applyBorder="1">
      <alignment vertical="center"/>
    </xf>
    <xf numFmtId="178" fontId="13" fillId="0" borderId="4" xfId="5" applyNumberFormat="1" applyFont="1" applyFill="1" applyBorder="1">
      <alignment vertical="center"/>
    </xf>
    <xf numFmtId="178" fontId="18" fillId="0" borderId="0" xfId="3" applyNumberFormat="1" applyFont="1" applyFill="1" applyBorder="1" applyAlignment="1">
      <alignment horizontal="left"/>
    </xf>
    <xf numFmtId="177" fontId="13" fillId="0" borderId="23" xfId="4" applyNumberFormat="1" applyFont="1" applyFill="1" applyBorder="1">
      <alignment vertical="center"/>
    </xf>
    <xf numFmtId="177" fontId="13" fillId="0" borderId="23" xfId="4" applyNumberFormat="1" applyFont="1" applyBorder="1">
      <alignment vertical="center"/>
    </xf>
    <xf numFmtId="177" fontId="13" fillId="0" borderId="28" xfId="4" applyNumberFormat="1" applyFont="1" applyFill="1" applyBorder="1">
      <alignment vertical="center"/>
    </xf>
    <xf numFmtId="0" fontId="22" fillId="0" borderId="0" xfId="0" applyFont="1">
      <alignment vertical="center"/>
    </xf>
    <xf numFmtId="9" fontId="11" fillId="0" borderId="0" xfId="5" applyFont="1" applyFill="1">
      <alignment vertical="center"/>
    </xf>
    <xf numFmtId="177" fontId="4" fillId="0" borderId="0" xfId="0" applyNumberFormat="1" applyFont="1">
      <alignment vertical="center"/>
    </xf>
    <xf numFmtId="178" fontId="4" fillId="0" borderId="0" xfId="5" applyNumberFormat="1" applyFont="1" applyFill="1">
      <alignment vertical="center"/>
    </xf>
    <xf numFmtId="181" fontId="13" fillId="0" borderId="0" xfId="4" applyNumberFormat="1" applyFont="1" applyBorder="1">
      <alignment vertical="center"/>
    </xf>
    <xf numFmtId="0" fontId="11" fillId="0" borderId="25" xfId="0" quotePrefix="1" applyFont="1" applyBorder="1" applyAlignment="1">
      <alignment horizontal="center" vertical="center"/>
    </xf>
    <xf numFmtId="49" fontId="12" fillId="2" borderId="31" xfId="0" quotePrefix="1" applyNumberFormat="1" applyFont="1" applyFill="1" applyBorder="1" applyAlignment="1">
      <alignment horizontal="center" vertical="center"/>
    </xf>
    <xf numFmtId="177" fontId="23" fillId="2" borderId="14" xfId="4" applyNumberFormat="1" applyFont="1" applyFill="1" applyBorder="1">
      <alignment vertical="center"/>
    </xf>
    <xf numFmtId="17" fontId="12" fillId="3" borderId="33" xfId="0" applyNumberFormat="1" applyFont="1" applyFill="1" applyBorder="1" applyAlignment="1">
      <alignment horizontal="right" vertical="center"/>
    </xf>
    <xf numFmtId="0" fontId="13" fillId="0" borderId="13" xfId="0" applyFont="1" applyBorder="1">
      <alignment vertical="center"/>
    </xf>
    <xf numFmtId="9" fontId="13" fillId="0" borderId="16" xfId="5" applyFont="1" applyBorder="1">
      <alignment vertical="center"/>
    </xf>
    <xf numFmtId="177" fontId="13" fillId="0" borderId="16" xfId="4" applyNumberFormat="1" applyFont="1" applyFill="1" applyBorder="1">
      <alignment vertical="center"/>
    </xf>
    <xf numFmtId="178" fontId="13" fillId="0" borderId="21" xfId="5" applyNumberFormat="1" applyFont="1" applyFill="1" applyBorder="1">
      <alignment vertical="center"/>
    </xf>
    <xf numFmtId="179" fontId="13" fillId="0" borderId="16" xfId="0" applyNumberFormat="1" applyFont="1" applyFill="1" applyBorder="1">
      <alignment vertical="center"/>
    </xf>
    <xf numFmtId="178" fontId="13" fillId="0" borderId="16" xfId="5" applyNumberFormat="1" applyFont="1" applyBorder="1">
      <alignment vertical="center"/>
    </xf>
    <xf numFmtId="177" fontId="13" fillId="0" borderId="16" xfId="4" applyNumberFormat="1" applyFont="1" applyBorder="1">
      <alignment vertical="center"/>
    </xf>
    <xf numFmtId="181" fontId="13" fillId="0" borderId="16" xfId="4" applyNumberFormat="1" applyFont="1" applyBorder="1">
      <alignment vertical="center"/>
    </xf>
    <xf numFmtId="179" fontId="13" fillId="0" borderId="29" xfId="0" applyNumberFormat="1" applyFont="1" applyFill="1" applyBorder="1">
      <alignment vertical="center"/>
    </xf>
    <xf numFmtId="0" fontId="13" fillId="0" borderId="16" xfId="0" applyFont="1" applyBorder="1">
      <alignment vertical="center"/>
    </xf>
    <xf numFmtId="177" fontId="13" fillId="0" borderId="29" xfId="4" applyNumberFormat="1" applyFont="1" applyBorder="1">
      <alignment vertical="center"/>
    </xf>
    <xf numFmtId="178" fontId="13" fillId="0" borderId="16" xfId="5" applyNumberFormat="1" applyFont="1" applyFill="1" applyBorder="1">
      <alignment vertical="center"/>
    </xf>
    <xf numFmtId="43" fontId="13" fillId="0" borderId="16" xfId="4" applyNumberFormat="1" applyFont="1" applyBorder="1">
      <alignment vertical="center"/>
    </xf>
    <xf numFmtId="178" fontId="13" fillId="0" borderId="5" xfId="5" applyNumberFormat="1" applyFont="1" applyFill="1" applyBorder="1">
      <alignment vertical="center"/>
    </xf>
    <xf numFmtId="49" fontId="12" fillId="2" borderId="8" xfId="0" quotePrefix="1" applyNumberFormat="1" applyFont="1" applyFill="1" applyBorder="1" applyAlignment="1">
      <alignment horizontal="center" vertical="center"/>
    </xf>
    <xf numFmtId="17" fontId="12" fillId="3" borderId="30" xfId="0" applyNumberFormat="1" applyFont="1" applyFill="1" applyBorder="1" applyAlignment="1">
      <alignment horizontal="right" vertical="center"/>
    </xf>
    <xf numFmtId="0" fontId="12" fillId="0" borderId="13" xfId="0" applyFont="1" applyFill="1" applyBorder="1">
      <alignment vertical="center"/>
    </xf>
    <xf numFmtId="178" fontId="13" fillId="0" borderId="16" xfId="5" applyNumberFormat="1" applyFont="1" applyBorder="1" applyAlignment="1">
      <alignment horizontal="right" vertical="center"/>
    </xf>
    <xf numFmtId="0" fontId="4" fillId="0" borderId="5" xfId="0" applyFont="1" applyBorder="1">
      <alignment vertical="center"/>
    </xf>
    <xf numFmtId="9" fontId="11" fillId="0" borderId="25" xfId="5" applyFont="1" applyBorder="1">
      <alignment vertical="center"/>
    </xf>
    <xf numFmtId="177" fontId="11" fillId="0" borderId="15" xfId="4" applyNumberFormat="1" applyFont="1" applyBorder="1">
      <alignment vertical="center"/>
    </xf>
    <xf numFmtId="9" fontId="11" fillId="0" borderId="15" xfId="5" applyFont="1" applyBorder="1">
      <alignment vertical="center"/>
    </xf>
    <xf numFmtId="177" fontId="11" fillId="0" borderId="15" xfId="4" applyNumberFormat="1" applyFont="1" applyFill="1" applyBorder="1">
      <alignment vertical="center"/>
    </xf>
    <xf numFmtId="177" fontId="11" fillId="0" borderId="20" xfId="4" applyNumberFormat="1" applyFont="1" applyBorder="1">
      <alignment vertical="center"/>
    </xf>
    <xf numFmtId="181" fontId="13" fillId="0" borderId="14" xfId="4" applyNumberFormat="1" applyFont="1" applyBorder="1">
      <alignment vertical="center"/>
    </xf>
    <xf numFmtId="177" fontId="13" fillId="0" borderId="35" xfId="4" applyNumberFormat="1" applyFont="1" applyFill="1" applyBorder="1">
      <alignment vertical="center"/>
    </xf>
    <xf numFmtId="177" fontId="13" fillId="0" borderId="36" xfId="4" applyNumberFormat="1" applyFont="1" applyFill="1" applyBorder="1">
      <alignment vertical="center"/>
    </xf>
    <xf numFmtId="0" fontId="14" fillId="0" borderId="34" xfId="0" applyFont="1" applyFill="1" applyBorder="1">
      <alignment vertical="center"/>
    </xf>
    <xf numFmtId="17" fontId="12" fillId="3" borderId="41" xfId="0" applyNumberFormat="1" applyFont="1" applyFill="1" applyBorder="1" applyAlignment="1">
      <alignment horizontal="right" vertical="center"/>
    </xf>
    <xf numFmtId="17" fontId="12" fillId="3" borderId="31" xfId="0" applyNumberFormat="1" applyFont="1" applyFill="1" applyBorder="1" applyAlignment="1">
      <alignment horizontal="right" vertical="center"/>
    </xf>
    <xf numFmtId="177" fontId="59" fillId="0" borderId="0" xfId="4" applyNumberFormat="1" applyFont="1" applyFill="1" applyBorder="1">
      <alignment vertical="center"/>
    </xf>
    <xf numFmtId="177" fontId="59" fillId="0" borderId="14" xfId="4" applyNumberFormat="1" applyFont="1" applyFill="1" applyBorder="1">
      <alignment vertical="center"/>
    </xf>
    <xf numFmtId="0" fontId="60" fillId="0" borderId="0" xfId="0" applyFont="1" applyFill="1">
      <alignment vertical="center"/>
    </xf>
    <xf numFmtId="0" fontId="13" fillId="0" borderId="43" xfId="0" applyFont="1" applyBorder="1">
      <alignment vertical="center"/>
    </xf>
    <xf numFmtId="0" fontId="12" fillId="0" borderId="44" xfId="0" applyFont="1" applyBorder="1">
      <alignment vertical="center"/>
    </xf>
    <xf numFmtId="0" fontId="14" fillId="0" borderId="44" xfId="0" applyFont="1" applyFill="1" applyBorder="1">
      <alignment vertical="center"/>
    </xf>
    <xf numFmtId="0" fontId="13" fillId="0" borderId="44" xfId="0" applyFont="1" applyFill="1" applyBorder="1">
      <alignment vertical="center"/>
    </xf>
    <xf numFmtId="0" fontId="13" fillId="0" borderId="45" xfId="0" applyFont="1" applyFill="1" applyBorder="1">
      <alignment vertical="center"/>
    </xf>
    <xf numFmtId="0" fontId="59" fillId="0" borderId="2" xfId="0" applyFont="1" applyBorder="1">
      <alignment vertical="center"/>
    </xf>
    <xf numFmtId="177" fontId="59" fillId="0" borderId="14" xfId="4" applyNumberFormat="1" applyFont="1" applyBorder="1">
      <alignment vertical="center"/>
    </xf>
    <xf numFmtId="177" fontId="59" fillId="0" borderId="0" xfId="4" applyNumberFormat="1" applyFont="1" applyBorder="1">
      <alignment vertical="center"/>
    </xf>
    <xf numFmtId="0" fontId="60" fillId="0" borderId="0" xfId="0" applyFont="1">
      <alignment vertical="center"/>
    </xf>
    <xf numFmtId="0" fontId="14" fillId="0" borderId="2" xfId="0" applyFont="1" applyBorder="1" applyAlignment="1">
      <alignment horizontal="left" vertical="center" indent="1"/>
    </xf>
    <xf numFmtId="0" fontId="59" fillId="0" borderId="2" xfId="0" applyFont="1" applyFill="1" applyBorder="1" applyAlignment="1">
      <alignment horizontal="left"/>
    </xf>
    <xf numFmtId="178" fontId="59" fillId="0" borderId="14" xfId="5" applyNumberFormat="1" applyFont="1" applyFill="1" applyBorder="1">
      <alignment vertical="center"/>
    </xf>
    <xf numFmtId="178" fontId="59" fillId="0" borderId="0" xfId="5" applyNumberFormat="1" applyFont="1" applyFill="1" applyBorder="1">
      <alignment vertical="center"/>
    </xf>
    <xf numFmtId="0" fontId="14" fillId="0" borderId="47" xfId="0" applyFont="1" applyFill="1" applyBorder="1">
      <alignment vertical="center"/>
    </xf>
    <xf numFmtId="0" fontId="59" fillId="0" borderId="2" xfId="0" applyFont="1" applyFill="1" applyBorder="1">
      <alignment vertical="center"/>
    </xf>
    <xf numFmtId="178" fontId="61" fillId="0" borderId="0" xfId="3" applyNumberFormat="1" applyFont="1" applyBorder="1" applyAlignment="1">
      <alignment horizontal="left"/>
    </xf>
    <xf numFmtId="0" fontId="61" fillId="0" borderId="0" xfId="0" applyFont="1">
      <alignment vertical="center"/>
    </xf>
    <xf numFmtId="177" fontId="61" fillId="0" borderId="0" xfId="4" applyNumberFormat="1" applyFont="1" applyBorder="1" applyAlignment="1">
      <alignment horizontal="left"/>
    </xf>
    <xf numFmtId="178" fontId="61" fillId="0" borderId="0" xfId="5" applyNumberFormat="1" applyFont="1">
      <alignment vertical="center"/>
    </xf>
    <xf numFmtId="177" fontId="11" fillId="0" borderId="0" xfId="0" applyNumberFormat="1" applyFont="1" applyBorder="1">
      <alignment vertical="center"/>
    </xf>
    <xf numFmtId="17" fontId="12" fillId="3" borderId="7" xfId="0" applyNumberFormat="1" applyFont="1" applyFill="1" applyBorder="1" applyAlignment="1">
      <alignment horizontal="left" vertical="center" wrapText="1"/>
    </xf>
    <xf numFmtId="0" fontId="62" fillId="0" borderId="44" xfId="0" applyFont="1" applyFill="1" applyBorder="1">
      <alignment vertical="center"/>
    </xf>
    <xf numFmtId="177" fontId="62" fillId="0" borderId="14" xfId="4" applyNumberFormat="1" applyFont="1" applyFill="1" applyBorder="1">
      <alignment vertical="center"/>
    </xf>
    <xf numFmtId="177" fontId="62" fillId="0" borderId="0" xfId="4" applyNumberFormat="1" applyFont="1" applyFill="1" applyBorder="1">
      <alignment vertical="center"/>
    </xf>
    <xf numFmtId="0" fontId="63" fillId="0" borderId="0" xfId="0" applyFont="1" applyFill="1">
      <alignment vertical="center"/>
    </xf>
    <xf numFmtId="0" fontId="0" fillId="0" borderId="6" xfId="0" applyBorder="1">
      <alignment vertical="center"/>
    </xf>
    <xf numFmtId="0" fontId="64" fillId="0" borderId="0" xfId="0" applyFont="1" applyFill="1">
      <alignment vertical="center"/>
    </xf>
    <xf numFmtId="178" fontId="13" fillId="0" borderId="3" xfId="0" applyNumberFormat="1" applyFont="1" applyFill="1" applyBorder="1" applyAlignment="1">
      <alignment horizontal="left"/>
    </xf>
    <xf numFmtId="178" fontId="13" fillId="0" borderId="1" xfId="5" applyNumberFormat="1" applyFont="1" applyBorder="1">
      <alignment vertical="center"/>
    </xf>
    <xf numFmtId="49" fontId="12" fillId="2" borderId="46" xfId="0" quotePrefix="1" applyNumberFormat="1" applyFont="1" applyFill="1" applyBorder="1" applyAlignment="1">
      <alignment horizontal="center" vertical="center"/>
    </xf>
    <xf numFmtId="0" fontId="13" fillId="2" borderId="13" xfId="0" applyFont="1" applyFill="1" applyBorder="1">
      <alignment vertical="center"/>
    </xf>
    <xf numFmtId="178" fontId="13" fillId="2" borderId="16" xfId="5" applyNumberFormat="1" applyFont="1" applyFill="1" applyBorder="1">
      <alignment vertical="center"/>
    </xf>
    <xf numFmtId="177" fontId="13" fillId="2" borderId="16" xfId="4" applyNumberFormat="1" applyFont="1" applyFill="1" applyBorder="1">
      <alignment vertical="center"/>
    </xf>
    <xf numFmtId="177" fontId="62" fillId="2" borderId="16" xfId="4" applyNumberFormat="1" applyFont="1" applyFill="1" applyBorder="1">
      <alignment vertical="center"/>
    </xf>
    <xf numFmtId="178" fontId="13" fillId="2" borderId="21" xfId="5" applyNumberFormat="1" applyFont="1" applyFill="1" applyBorder="1">
      <alignment vertical="center"/>
    </xf>
    <xf numFmtId="177" fontId="13" fillId="2" borderId="48" xfId="4" applyNumberFormat="1" applyFont="1" applyFill="1" applyBorder="1">
      <alignment vertical="center"/>
    </xf>
    <xf numFmtId="177" fontId="13" fillId="2" borderId="42" xfId="4" applyNumberFormat="1" applyFont="1" applyFill="1" applyBorder="1">
      <alignment vertical="center"/>
    </xf>
    <xf numFmtId="177" fontId="59" fillId="2" borderId="16" xfId="4" applyNumberFormat="1" applyFont="1" applyFill="1" applyBorder="1">
      <alignment vertical="center"/>
    </xf>
    <xf numFmtId="180" fontId="13" fillId="2" borderId="16" xfId="4" applyNumberFormat="1" applyFont="1" applyFill="1" applyBorder="1">
      <alignment vertical="center"/>
    </xf>
    <xf numFmtId="179" fontId="13" fillId="2" borderId="29" xfId="0" applyNumberFormat="1" applyFont="1" applyFill="1" applyBorder="1">
      <alignment vertical="center"/>
    </xf>
    <xf numFmtId="0" fontId="13" fillId="2" borderId="16" xfId="0" applyFont="1" applyFill="1" applyBorder="1">
      <alignment vertical="center"/>
    </xf>
    <xf numFmtId="43" fontId="13" fillId="2" borderId="16" xfId="4" applyNumberFormat="1" applyFont="1" applyFill="1" applyBorder="1">
      <alignment vertical="center"/>
    </xf>
    <xf numFmtId="178" fontId="13" fillId="2" borderId="5" xfId="5" applyNumberFormat="1" applyFont="1" applyFill="1" applyBorder="1">
      <alignment vertical="center"/>
    </xf>
    <xf numFmtId="178" fontId="13" fillId="2" borderId="16" xfId="4" applyNumberFormat="1" applyFont="1" applyFill="1" applyBorder="1">
      <alignment vertical="center"/>
    </xf>
    <xf numFmtId="0" fontId="12" fillId="2" borderId="13" xfId="0" applyFont="1" applyFill="1" applyBorder="1">
      <alignment vertical="center"/>
    </xf>
    <xf numFmtId="178" fontId="59" fillId="2" borderId="16" xfId="5" applyNumberFormat="1" applyFont="1" applyFill="1" applyBorder="1">
      <alignment vertical="center"/>
    </xf>
    <xf numFmtId="178" fontId="61" fillId="0" borderId="0" xfId="5" applyNumberFormat="1" applyFont="1" applyBorder="1">
      <alignment vertical="center"/>
    </xf>
    <xf numFmtId="0" fontId="13" fillId="0" borderId="2" xfId="0" applyFont="1" applyBorder="1" applyAlignment="1">
      <alignment horizontal="left" vertical="center" indent="1"/>
    </xf>
    <xf numFmtId="43" fontId="13" fillId="0" borderId="4" xfId="4" applyNumberFormat="1" applyFont="1" applyBorder="1">
      <alignment vertical="center"/>
    </xf>
    <xf numFmtId="43" fontId="13" fillId="0" borderId="1" xfId="4" applyNumberFormat="1" applyFont="1" applyBorder="1">
      <alignment vertical="center"/>
    </xf>
    <xf numFmtId="43" fontId="13" fillId="2" borderId="5" xfId="4" applyNumberFormat="1" applyFont="1" applyFill="1" applyBorder="1">
      <alignment vertical="center"/>
    </xf>
    <xf numFmtId="177" fontId="23" fillId="0" borderId="0" xfId="4" applyNumberFormat="1" applyFont="1" applyFill="1" applyBorder="1">
      <alignment vertical="center"/>
    </xf>
    <xf numFmtId="0" fontId="23" fillId="0" borderId="44" xfId="0" applyFont="1" applyFill="1" applyBorder="1">
      <alignment vertical="center"/>
    </xf>
    <xf numFmtId="177" fontId="23" fillId="0" borderId="14" xfId="4" applyNumberFormat="1" applyFont="1" applyFill="1" applyBorder="1">
      <alignment vertical="center"/>
    </xf>
    <xf numFmtId="177" fontId="23" fillId="2" borderId="16" xfId="4" applyNumberFormat="1" applyFont="1" applyFill="1" applyBorder="1">
      <alignment vertical="center"/>
    </xf>
    <xf numFmtId="177" fontId="0" fillId="0" borderId="0" xfId="0" applyNumberFormat="1" applyFill="1">
      <alignment vertical="center"/>
    </xf>
    <xf numFmtId="179" fontId="4" fillId="0" borderId="0" xfId="0" applyNumberFormat="1" applyFont="1" applyFill="1">
      <alignment vertical="center"/>
    </xf>
    <xf numFmtId="178" fontId="0" fillId="0" borderId="0" xfId="5" applyNumberFormat="1" applyFont="1" applyFill="1">
      <alignment vertical="center"/>
    </xf>
    <xf numFmtId="177" fontId="4" fillId="0" borderId="0" xfId="4" applyNumberFormat="1" applyFont="1" applyFill="1">
      <alignment vertical="center"/>
    </xf>
    <xf numFmtId="222" fontId="13" fillId="2" borderId="29" xfId="0" applyNumberFormat="1" applyFont="1" applyFill="1" applyBorder="1">
      <alignment vertical="center"/>
    </xf>
    <xf numFmtId="222" fontId="13" fillId="2" borderId="5" xfId="0" applyNumberFormat="1" applyFont="1" applyFill="1" applyBorder="1">
      <alignment vertical="center"/>
    </xf>
    <xf numFmtId="17" fontId="12" fillId="3" borderId="49" xfId="0" applyNumberFormat="1" applyFont="1" applyFill="1" applyBorder="1" applyAlignment="1">
      <alignment horizontal="right" vertical="center"/>
    </xf>
    <xf numFmtId="17" fontId="12" fillId="3" borderId="50" xfId="0" applyNumberFormat="1" applyFont="1" applyFill="1" applyBorder="1" applyAlignment="1">
      <alignment horizontal="right" vertical="center"/>
    </xf>
  </cellXfs>
  <cellStyles count="952">
    <cellStyle name="%" xfId="14"/>
    <cellStyle name="?礌_x000c_檎'_x000d_觤U_x0001_8_x000f_&gt;_x0013__x0007__x0001__x0001_" xfId="15"/>
    <cellStyle name="_MBT管理圖表-9410" xfId="16"/>
    <cellStyle name="_MBT管理圖表-9410_2007預算損益表" xfId="17"/>
    <cellStyle name="_MBT管理圖表-9410_2007預算損益表_2007預算損益表" xfId="18"/>
    <cellStyle name="_MBT管理圖表-9410_2007預算損益表_2007預算損益表_96年度財測-Q3~Q4" xfId="19"/>
    <cellStyle name="_MBT管理圖表-9410_2007預算損益表_2007預算損益表_96年度財測-Q3~Q4(to acc) (3)" xfId="20"/>
    <cellStyle name="_MBT管理圖表-9410_2007預算損益表_2007預算損益表_Q2財測-for Acc" xfId="21"/>
    <cellStyle name="_MBT管理圖表-9410_2007預算損益表_2007預算損益表_Q2財測-for Acc5 3" xfId="22"/>
    <cellStyle name="_MBT管理圖表-9410_2007預算損益表_2007預算損益表_Q2財測-for Acc5 3 (2)" xfId="23"/>
    <cellStyle name="_MBT管理圖表-9410_2007預算損益表_2007預算損益表-0124" xfId="24"/>
    <cellStyle name="_MBT管理圖表-9410_2007預算損益表_2007預算損益表-0124_96年度財測-Q3~Q4" xfId="25"/>
    <cellStyle name="_MBT管理圖表-9410_2007預算損益表_2007預算損益表-0124_96年度財測-Q3~Q4(to acc) (3)" xfId="26"/>
    <cellStyle name="_MBT管理圖表-9410_2007預算損益表_2007預算損益表-0124_Q2財測-for Acc" xfId="27"/>
    <cellStyle name="_MBT管理圖表-9410_2007預算損益表_2007預算損益表-0124_Q2財測-for Acc5 3" xfId="28"/>
    <cellStyle name="_MBT管理圖表-9410_2007預算損益表_2007預算損益表-0124_Q2財測-for Acc5 3 (2)" xfId="29"/>
    <cellStyle name="_MBT管理圖表-9410_2007預算損益表_96年度財測-Q3~Q4" xfId="30"/>
    <cellStyle name="_MBT管理圖表-9410_2007預算損益表_96年度財測-Q3~Q4(to acc) (3)" xfId="31"/>
    <cellStyle name="_MBT管理圖表-9410_2007預算損益表_Q2財測-for Acc" xfId="32"/>
    <cellStyle name="_MBT管理圖表-9410_2007預算損益表_Q2財測-for Acc5 3" xfId="33"/>
    <cellStyle name="_MBT管理圖表-9410_2007預算損益表_Q2財測-for Acc5 3 (2)" xfId="34"/>
    <cellStyle name="_MBT管理圖表-9410_2007預算損益表-2" xfId="35"/>
    <cellStyle name="_MBT管理圖表-9410_2007預算損益表-2_2007預算損益表" xfId="36"/>
    <cellStyle name="_MBT管理圖表-9410_2007預算損益表-2_2007預算損益表_96年度財測-Q3~Q4" xfId="37"/>
    <cellStyle name="_MBT管理圖表-9410_2007預算損益表-2_2007預算損益表_96年度財測-Q3~Q4(to acc) (3)" xfId="38"/>
    <cellStyle name="_MBT管理圖表-9410_2007預算損益表-2_2007預算損益表_Q2財測-for Acc" xfId="39"/>
    <cellStyle name="_MBT管理圖表-9410_2007預算損益表-2_2007預算損益表_Q2財測-for Acc5 3" xfId="40"/>
    <cellStyle name="_MBT管理圖表-9410_2007預算損益表-2_2007預算損益表_Q2財測-for Acc5 3 (2)" xfId="41"/>
    <cellStyle name="_MBT管理圖表-9410_2007預算損益表-2_2007預算損益表-0124" xfId="42"/>
    <cellStyle name="_MBT管理圖表-9410_2007預算損益表-2_2007預算損益表-0124_96年度財測-Q3~Q4" xfId="43"/>
    <cellStyle name="_MBT管理圖表-9410_2007預算損益表-2_2007預算損益表-0124_96年度財測-Q3~Q4(to acc) (3)" xfId="44"/>
    <cellStyle name="_MBT管理圖表-9410_2007預算損益表-2_2007預算損益表-0124_Q2財測-for Acc" xfId="45"/>
    <cellStyle name="_MBT管理圖表-9410_2007預算損益表-2_2007預算損益表-0124_Q2財測-for Acc5 3" xfId="46"/>
    <cellStyle name="_MBT管理圖表-9410_2007預算損益表-2_2007預算損益表-0124_Q2財測-for Acc5 3 (2)" xfId="47"/>
    <cellStyle name="_MBT管理圖表-9410_2007預算損益表-2_96年度財測-Q3~Q4" xfId="48"/>
    <cellStyle name="_MBT管理圖表-9410_2007預算損益表-2_96年度財測-Q3~Q4(to acc) (3)" xfId="49"/>
    <cellStyle name="_MBT管理圖表-9410_2007預算損益表-2_Q2財測-for Acc" xfId="50"/>
    <cellStyle name="_MBT管理圖表-9410_2007預算損益表-2_Q2財測-for Acc5 3" xfId="51"/>
    <cellStyle name="_MBT管理圖表-9410_2007預算損益表-2_Q2財測-for Acc5 3 (2)" xfId="52"/>
    <cellStyle name="_MBT管理圖表-9410_941107-合併圖表" xfId="53"/>
    <cellStyle name="_MBT管理圖表-9410_941107-合併圖表_2007預算損益表" xfId="54"/>
    <cellStyle name="_MBT管理圖表-9410_941107-合併圖表_2007預算損益表_2007預算損益表" xfId="55"/>
    <cellStyle name="_MBT管理圖表-9410_941107-合併圖表_2007預算損益表_2007預算損益表_96年度財測-Q3~Q4" xfId="56"/>
    <cellStyle name="_MBT管理圖表-9410_941107-合併圖表_2007預算損益表_2007預算損益表_96年度財測-Q3~Q4(to acc) (3)" xfId="57"/>
    <cellStyle name="_MBT管理圖表-9410_941107-合併圖表_2007預算損益表_2007預算損益表_Q2財測-for Acc" xfId="58"/>
    <cellStyle name="_MBT管理圖表-9410_941107-合併圖表_2007預算損益表_2007預算損益表_Q2財測-for Acc5 3" xfId="59"/>
    <cellStyle name="_MBT管理圖表-9410_941107-合併圖表_2007預算損益表_2007預算損益表_Q2財測-for Acc5 3 (2)" xfId="60"/>
    <cellStyle name="_MBT管理圖表-9410_941107-合併圖表_2007預算損益表_2007預算損益表-0124" xfId="61"/>
    <cellStyle name="_MBT管理圖表-9410_941107-合併圖表_2007預算損益表_2007預算損益表-0124_96年度財測-Q3~Q4" xfId="62"/>
    <cellStyle name="_MBT管理圖表-9410_941107-合併圖表_2007預算損益表_2007預算損益表-0124_96年度財測-Q3~Q4(to acc) (3)" xfId="63"/>
    <cellStyle name="_MBT管理圖表-9410_941107-合併圖表_2007預算損益表_2007預算損益表-0124_Q2財測-for Acc" xfId="64"/>
    <cellStyle name="_MBT管理圖表-9410_941107-合併圖表_2007預算損益表_2007預算損益表-0124_Q2財測-for Acc5 3" xfId="65"/>
    <cellStyle name="_MBT管理圖表-9410_941107-合併圖表_2007預算損益表_2007預算損益表-0124_Q2財測-for Acc5 3 (2)" xfId="66"/>
    <cellStyle name="_MBT管理圖表-9410_941107-合併圖表_2007預算損益表_96年度財測-Q3~Q4" xfId="67"/>
    <cellStyle name="_MBT管理圖表-9410_941107-合併圖表_2007預算損益表_96年度財測-Q3~Q4(to acc) (3)" xfId="68"/>
    <cellStyle name="_MBT管理圖表-9410_941107-合併圖表_2007預算損益表_Q2財測-for Acc" xfId="69"/>
    <cellStyle name="_MBT管理圖表-9410_941107-合併圖表_2007預算損益表_Q2財測-for Acc5 3" xfId="70"/>
    <cellStyle name="_MBT管理圖表-9410_941107-合併圖表_2007預算損益表_Q2財測-for Acc5 3 (2)" xfId="71"/>
    <cellStyle name="_MBT管理圖表-9410_941107-合併圖表_2007預算損益表-2" xfId="72"/>
    <cellStyle name="_MBT管理圖表-9410_941107-合併圖表_2007預算損益表-2_2007預算損益表" xfId="73"/>
    <cellStyle name="_MBT管理圖表-9410_941107-合併圖表_2007預算損益表-2_2007預算損益表_96年度財測-Q3~Q4" xfId="74"/>
    <cellStyle name="_MBT管理圖表-9410_941107-合併圖表_2007預算損益表-2_2007預算損益表_96年度財測-Q3~Q4(to acc) (3)" xfId="75"/>
    <cellStyle name="_MBT管理圖表-9410_941107-合併圖表_2007預算損益表-2_2007預算損益表_Q2財測-for Acc" xfId="76"/>
    <cellStyle name="_MBT管理圖表-9410_941107-合併圖表_2007預算損益表-2_2007預算損益表_Q2財測-for Acc5 3" xfId="77"/>
    <cellStyle name="_MBT管理圖表-9410_941107-合併圖表_2007預算損益表-2_2007預算損益表_Q2財測-for Acc5 3 (2)" xfId="78"/>
    <cellStyle name="_MBT管理圖表-9410_941107-合併圖表_2007預算損益表-2_2007預算損益表-0124" xfId="79"/>
    <cellStyle name="_MBT管理圖表-9410_941107-合併圖表_2007預算損益表-2_2007預算損益表-0124_96年度財測-Q3~Q4" xfId="80"/>
    <cellStyle name="_MBT管理圖表-9410_941107-合併圖表_2007預算損益表-2_2007預算損益表-0124_96年度財測-Q3~Q4(to acc) (3)" xfId="81"/>
    <cellStyle name="_MBT管理圖表-9410_941107-合併圖表_2007預算損益表-2_2007預算損益表-0124_Q2財測-for Acc" xfId="82"/>
    <cellStyle name="_MBT管理圖表-9410_941107-合併圖表_2007預算損益表-2_2007預算損益表-0124_Q2財測-for Acc5 3" xfId="83"/>
    <cellStyle name="_MBT管理圖表-9410_941107-合併圖表_2007預算損益表-2_2007預算損益表-0124_Q2財測-for Acc5 3 (2)" xfId="84"/>
    <cellStyle name="_MBT管理圖表-9410_941107-合併圖表_2007預算損益表-2_96年度財測-Q3~Q4" xfId="85"/>
    <cellStyle name="_MBT管理圖表-9410_941107-合併圖表_2007預算損益表-2_96年度財測-Q3~Q4(to acc) (3)" xfId="86"/>
    <cellStyle name="_MBT管理圖表-9410_941107-合併圖表_2007預算損益表-2_Q2財測-for Acc" xfId="87"/>
    <cellStyle name="_MBT管理圖表-9410_941107-合併圖表_2007預算損益表-2_Q2財測-for Acc5 3" xfId="88"/>
    <cellStyle name="_MBT管理圖表-9410_941107-合併圖表_2007預算損益表-2_Q2財測-for Acc5 3 (2)" xfId="89"/>
    <cellStyle name="_MBT管理圖表-9410_941107-合併圖表_94年度佣金明細表(SALLY)" xfId="90"/>
    <cellStyle name="_MBT管理圖表-9410_941107-合併圖表_94年度佣金明細表(SALLY)_2007預算損益表" xfId="91"/>
    <cellStyle name="_MBT管理圖表-9410_941107-合併圖表_94年度佣金明細表(SALLY)_2007預算損益表_2007預算損益表" xfId="92"/>
    <cellStyle name="_MBT管理圖表-9410_941107-合併圖表_94年度佣金明細表(SALLY)_2007預算損益表_2007預算損益表_96年度財測-Q3~Q4" xfId="93"/>
    <cellStyle name="_MBT管理圖表-9410_941107-合併圖表_94年度佣金明細表(SALLY)_2007預算損益表_2007預算損益表_96年度財測-Q3~Q4(to acc) (3)" xfId="94"/>
    <cellStyle name="_MBT管理圖表-9410_941107-合併圖表_94年度佣金明細表(SALLY)_2007預算損益表_2007預算損益表_Q2財測-for Acc" xfId="95"/>
    <cellStyle name="_MBT管理圖表-9410_941107-合併圖表_94年度佣金明細表(SALLY)_2007預算損益表_2007預算損益表_Q2財測-for Acc5 3" xfId="96"/>
    <cellStyle name="_MBT管理圖表-9410_941107-合併圖表_94年度佣金明細表(SALLY)_2007預算損益表_2007預算損益表_Q2財測-for Acc5 3 (2)" xfId="97"/>
    <cellStyle name="_MBT管理圖表-9410_941107-合併圖表_94年度佣金明細表(SALLY)_2007預算損益表_2007預算損益表-0124" xfId="98"/>
    <cellStyle name="_MBT管理圖表-9410_941107-合併圖表_94年度佣金明細表(SALLY)_2007預算損益表_2007預算損益表-0124_96年度財測-Q3~Q4" xfId="99"/>
    <cellStyle name="_MBT管理圖表-9410_941107-合併圖表_94年度佣金明細表(SALLY)_2007預算損益表_2007預算損益表-0124_96年度財測-Q3~Q4(to acc) (3)" xfId="100"/>
    <cellStyle name="_MBT管理圖表-9410_941107-合併圖表_94年度佣金明細表(SALLY)_2007預算損益表_2007預算損益表-0124_Q2財測-for Acc" xfId="101"/>
    <cellStyle name="_MBT管理圖表-9410_941107-合併圖表_94年度佣金明細表(SALLY)_2007預算損益表_2007預算損益表-0124_Q2財測-for Acc5 3" xfId="102"/>
    <cellStyle name="_MBT管理圖表-9410_941107-合併圖表_94年度佣金明細表(SALLY)_2007預算損益表_2007預算損益表-0124_Q2財測-for Acc5 3 (2)" xfId="103"/>
    <cellStyle name="_MBT管理圖表-9410_941107-合併圖表_94年度佣金明細表(SALLY)_2007預算損益表_96年度財測-Q3~Q4" xfId="104"/>
    <cellStyle name="_MBT管理圖表-9410_941107-合併圖表_94年度佣金明細表(SALLY)_2007預算損益表_96年度財測-Q3~Q4(to acc) (3)" xfId="105"/>
    <cellStyle name="_MBT管理圖表-9410_941107-合併圖表_94年度佣金明細表(SALLY)_2007預算損益表_Q2財測-for Acc" xfId="106"/>
    <cellStyle name="_MBT管理圖表-9410_941107-合併圖表_94年度佣金明細表(SALLY)_2007預算損益表_Q2財測-for Acc5 3" xfId="107"/>
    <cellStyle name="_MBT管理圖表-9410_941107-合併圖表_94年度佣金明細表(SALLY)_2007預算損益表_Q2財測-for Acc5 3 (2)" xfId="108"/>
    <cellStyle name="_MBT管理圖表-9410_941107-合併圖表_94年度佣金明細表(SALLY)_2007預算損益表-2" xfId="109"/>
    <cellStyle name="_MBT管理圖表-9410_941107-合併圖表_94年度佣金明細表(SALLY)_2007預算損益表-2_2007預算損益表" xfId="110"/>
    <cellStyle name="_MBT管理圖表-9410_941107-合併圖表_94年度佣金明細表(SALLY)_2007預算損益表-2_2007預算損益表_96年度財測-Q3~Q4" xfId="111"/>
    <cellStyle name="_MBT管理圖表-9410_941107-合併圖表_94年度佣金明細表(SALLY)_2007預算損益表-2_2007預算損益表_96年度財測-Q3~Q4(to acc) (3)" xfId="112"/>
    <cellStyle name="_MBT管理圖表-9410_941107-合併圖表_94年度佣金明細表(SALLY)_2007預算損益表-2_2007預算損益表_Q2財測-for Acc" xfId="113"/>
    <cellStyle name="_MBT管理圖表-9410_941107-合併圖表_94年度佣金明細表(SALLY)_2007預算損益表-2_2007預算損益表_Q2財測-for Acc5 3" xfId="114"/>
    <cellStyle name="_MBT管理圖表-9410_941107-合併圖表_94年度佣金明細表(SALLY)_2007預算損益表-2_2007預算損益表_Q2財測-for Acc5 3 (2)" xfId="115"/>
    <cellStyle name="_MBT管理圖表-9410_941107-合併圖表_94年度佣金明細表(SALLY)_2007預算損益表-2_2007預算損益表-0124" xfId="116"/>
    <cellStyle name="_MBT管理圖表-9410_941107-合併圖表_94年度佣金明細表(SALLY)_2007預算損益表-2_2007預算損益表-0124_96年度財測-Q3~Q4" xfId="117"/>
    <cellStyle name="_MBT管理圖表-9410_941107-合併圖表_94年度佣金明細表(SALLY)_2007預算損益表-2_2007預算損益表-0124_96年度財測-Q3~Q4(to acc) (3)" xfId="118"/>
    <cellStyle name="_MBT管理圖表-9410_941107-合併圖表_94年度佣金明細表(SALLY)_2007預算損益表-2_2007預算損益表-0124_Q2財測-for Acc" xfId="119"/>
    <cellStyle name="_MBT管理圖表-9410_941107-合併圖表_94年度佣金明細表(SALLY)_2007預算損益表-2_2007預算損益表-0124_Q2財測-for Acc5 3" xfId="120"/>
    <cellStyle name="_MBT管理圖表-9410_941107-合併圖表_94年度佣金明細表(SALLY)_2007預算損益表-2_2007預算損益表-0124_Q2財測-for Acc5 3 (2)" xfId="121"/>
    <cellStyle name="_MBT管理圖表-9410_941107-合併圖表_94年度佣金明細表(SALLY)_2007預算損益表-2_96年度財測-Q3~Q4" xfId="122"/>
    <cellStyle name="_MBT管理圖表-9410_941107-合併圖表_94年度佣金明細表(SALLY)_2007預算損益表-2_96年度財測-Q3~Q4(to acc) (3)" xfId="123"/>
    <cellStyle name="_MBT管理圖表-9410_941107-合併圖表_94年度佣金明細表(SALLY)_2007預算損益表-2_Q2財測-for Acc" xfId="124"/>
    <cellStyle name="_MBT管理圖表-9410_941107-合併圖表_94年度佣金明細表(SALLY)_2007預算損益表-2_Q2財測-for Acc5 3" xfId="125"/>
    <cellStyle name="_MBT管理圖表-9410_941107-合併圖表_94年度佣金明細表(SALLY)_2007預算損益表-2_Q2財測-for Acc5 3 (2)" xfId="126"/>
    <cellStyle name="_MBT管理圖表-9410_941107-合併圖表_94年度佣金明細表(SALLY)_950404-9503合併圖表-暫結-TO處長3" xfId="127"/>
    <cellStyle name="_MBT管理圖表-9410_941107-合併圖表_94年度佣金明細表(SALLY)_950404-9503合併圖表-暫結-TO處長3_2007預算損益表" xfId="128"/>
    <cellStyle name="_MBT管理圖表-9410_941107-合併圖表_94年度佣金明細表(SALLY)_950404-9503合併圖表-暫結-TO處長3_2007預算損益表_2007預算損益表" xfId="129"/>
    <cellStyle name="_MBT管理圖表-9410_941107-合併圖表_94年度佣金明細表(SALLY)_950404-9503合併圖表-暫結-TO處長3_2007預算損益表_2007預算損益表_96年度財測-Q3~Q4" xfId="130"/>
    <cellStyle name="_MBT管理圖表-9410_941107-合併圖表_94年度佣金明細表(SALLY)_950404-9503合併圖表-暫結-TO處長3_2007預算損益表_2007預算損益表_96年度財測-Q3~Q4(to acc) (3)" xfId="131"/>
    <cellStyle name="_MBT管理圖表-9410_941107-合併圖表_94年度佣金明細表(SALLY)_950404-9503合併圖表-暫結-TO處長3_2007預算損益表_2007預算損益表_Q2財測-for Acc" xfId="132"/>
    <cellStyle name="_MBT管理圖表-9410_941107-合併圖表_94年度佣金明細表(SALLY)_950404-9503合併圖表-暫結-TO處長3_2007預算損益表_2007預算損益表_Q2財測-for Acc5 3" xfId="133"/>
    <cellStyle name="_MBT管理圖表-9410_941107-合併圖表_94年度佣金明細表(SALLY)_950404-9503合併圖表-暫結-TO處長3_2007預算損益表_2007預算損益表_Q2財測-for Acc5 3 (2)" xfId="134"/>
    <cellStyle name="_MBT管理圖表-9410_941107-合併圖表_94年度佣金明細表(SALLY)_950404-9503合併圖表-暫結-TO處長3_2007預算損益表_2007預算損益表-0124" xfId="135"/>
    <cellStyle name="_MBT管理圖表-9410_941107-合併圖表_94年度佣金明細表(SALLY)_950404-9503合併圖表-暫結-TO處長3_2007預算損益表_2007預算損益表-0124_96年度財測-Q3~Q4" xfId="136"/>
    <cellStyle name="_MBT管理圖表-9410_941107-合併圖表_94年度佣金明細表(SALLY)_950404-9503合併圖表-暫結-TO處長3_2007預算損益表_2007預算損益表-0124_96年度財測-Q3~Q4(to acc) (3)" xfId="137"/>
    <cellStyle name="_MBT管理圖表-9410_941107-合併圖表_94年度佣金明細表(SALLY)_950404-9503合併圖表-暫結-TO處長3_2007預算損益表_2007預算損益表-0124_Q2財測-for Acc" xfId="138"/>
    <cellStyle name="_MBT管理圖表-9410_941107-合併圖表_94年度佣金明細表(SALLY)_950404-9503合併圖表-暫結-TO處長3_2007預算損益表_2007預算損益表-0124_Q2財測-for Acc5 3" xfId="139"/>
    <cellStyle name="_MBT管理圖表-9410_941107-合併圖表_94年度佣金明細表(SALLY)_950404-9503合併圖表-暫結-TO處長3_2007預算損益表_2007預算損益表-0124_Q2財測-for Acc5 3 (2)" xfId="140"/>
    <cellStyle name="_MBT管理圖表-9410_941107-合併圖表_94年度佣金明細表(SALLY)_950404-9503合併圖表-暫結-TO處長3_2007預算損益表_96年度財測-Q3~Q4" xfId="141"/>
    <cellStyle name="_MBT管理圖表-9410_941107-合併圖表_94年度佣金明細表(SALLY)_950404-9503合併圖表-暫結-TO處長3_2007預算損益表_96年度財測-Q3~Q4(to acc) (3)" xfId="142"/>
    <cellStyle name="_MBT管理圖表-9410_941107-合併圖表_94年度佣金明細表(SALLY)_950404-9503合併圖表-暫結-TO處長3_2007預算損益表_Q2財測-for Acc" xfId="143"/>
    <cellStyle name="_MBT管理圖表-9410_941107-合併圖表_94年度佣金明細表(SALLY)_950404-9503合併圖表-暫結-TO處長3_2007預算損益表_Q2財測-for Acc5 3" xfId="144"/>
    <cellStyle name="_MBT管理圖表-9410_941107-合併圖表_94年度佣金明細表(SALLY)_950404-9503合併圖表-暫結-TO處長3_2007預算損益表_Q2財測-for Acc5 3 (2)" xfId="145"/>
    <cellStyle name="_MBT管理圖表-9410_941107-合併圖表_94年度佣金明細表(SALLY)_950404-9503合併圖表-暫結-TO處長3_2007預算損益表-2" xfId="146"/>
    <cellStyle name="_MBT管理圖表-9410_941107-合併圖表_94年度佣金明細表(SALLY)_950404-9503合併圖表-暫結-TO處長3_2007預算損益表-2_2007預算損益表" xfId="147"/>
    <cellStyle name="_MBT管理圖表-9410_941107-合併圖表_94年度佣金明細表(SALLY)_950404-9503合併圖表-暫結-TO處長3_2007預算損益表-2_2007預算損益表_96年度財測-Q3~Q4" xfId="148"/>
    <cellStyle name="_MBT管理圖表-9410_941107-合併圖表_94年度佣金明細表(SALLY)_950404-9503合併圖表-暫結-TO處長3_2007預算損益表-2_2007預算損益表_96年度財測-Q3~Q4(to acc) (3)" xfId="149"/>
    <cellStyle name="_MBT管理圖表-9410_941107-合併圖表_94年度佣金明細表(SALLY)_950404-9503合併圖表-暫結-TO處長3_2007預算損益表-2_2007預算損益表_Q2財測-for Acc" xfId="150"/>
    <cellStyle name="_MBT管理圖表-9410_941107-合併圖表_94年度佣金明細表(SALLY)_950404-9503合併圖表-暫結-TO處長3_2007預算損益表-2_2007預算損益表_Q2財測-for Acc5 3" xfId="151"/>
    <cellStyle name="_MBT管理圖表-9410_941107-合併圖表_94年度佣金明細表(SALLY)_950404-9503合併圖表-暫結-TO處長3_2007預算損益表-2_2007預算損益表_Q2財測-for Acc5 3 (2)" xfId="152"/>
    <cellStyle name="_MBT管理圖表-9410_941107-合併圖表_94年度佣金明細表(SALLY)_950404-9503合併圖表-暫結-TO處長3_2007預算損益表-2_2007預算損益表-0124" xfId="153"/>
    <cellStyle name="_MBT管理圖表-9410_941107-合併圖表_94年度佣金明細表(SALLY)_950404-9503合併圖表-暫結-TO處長3_2007預算損益表-2_2007預算損益表-0124_96年度財測-Q3~Q4" xfId="154"/>
    <cellStyle name="_MBT管理圖表-9410_941107-合併圖表_94年度佣金明細表(SALLY)_950404-9503合併圖表-暫結-TO處長3_2007預算損益表-2_2007預算損益表-0124_96年度財測-Q3~Q4(to acc) (3)" xfId="155"/>
    <cellStyle name="_MBT管理圖表-9410_941107-合併圖表_94年度佣金明細表(SALLY)_950404-9503合併圖表-暫結-TO處長3_2007預算損益表-2_2007預算損益表-0124_Q2財測-for Acc" xfId="156"/>
    <cellStyle name="_MBT管理圖表-9410_941107-合併圖表_94年度佣金明細表(SALLY)_950404-9503合併圖表-暫結-TO處長3_2007預算損益表-2_2007預算損益表-0124_Q2財測-for Acc5 3" xfId="157"/>
    <cellStyle name="_MBT管理圖表-9410_941107-合併圖表_94年度佣金明細表(SALLY)_950404-9503合併圖表-暫結-TO處長3_2007預算損益表-2_2007預算損益表-0124_Q2財測-for Acc5 3 (2)" xfId="158"/>
    <cellStyle name="_MBT管理圖表-9410_941107-合併圖表_94年度佣金明細表(SALLY)_950404-9503合併圖表-暫結-TO處長3_2007預算損益表-2_96年度財測-Q3~Q4" xfId="159"/>
    <cellStyle name="_MBT管理圖表-9410_941107-合併圖表_94年度佣金明細表(SALLY)_950404-9503合併圖表-暫結-TO處長3_2007預算損益表-2_96年度財測-Q3~Q4(to acc) (3)" xfId="160"/>
    <cellStyle name="_MBT管理圖表-9410_941107-合併圖表_94年度佣金明細表(SALLY)_950404-9503合併圖表-暫結-TO處長3_2007預算損益表-2_Q2財測-for Acc" xfId="161"/>
    <cellStyle name="_MBT管理圖表-9410_941107-合併圖表_94年度佣金明細表(SALLY)_950404-9503合併圖表-暫結-TO處長3_2007預算損益表-2_Q2財測-for Acc5 3" xfId="162"/>
    <cellStyle name="_MBT管理圖表-9410_941107-合併圖表_94年度佣金明細表(SALLY)_950404-9503合併圖表-暫結-TO處長3_2007預算損益表-2_Q2財測-for Acc5 3 (2)" xfId="163"/>
    <cellStyle name="_MBT管理圖表-9410_941107-合併圖表_94年度佣金明細表(SALLY)_950404-9503合併圖表-暫結-TO處長3_96年度財測-Q3~Q4" xfId="164"/>
    <cellStyle name="_MBT管理圖表-9410_941107-合併圖表_94年度佣金明細表(SALLY)_950404-9503合併圖表-暫結-TO處長3_96年度財測-Q3~Q4(to acc) (3)" xfId="165"/>
    <cellStyle name="_MBT管理圖表-9410_941107-合併圖表_94年度佣金明細表(SALLY)_950404-9503合併圖表-暫結-TO處長3_Q2財測-for Acc" xfId="166"/>
    <cellStyle name="_MBT管理圖表-9410_941107-合併圖表_94年度佣金明細表(SALLY)_950404-9503合併圖表-暫結-TO處長3_Q2財測-for Acc5 3" xfId="167"/>
    <cellStyle name="_MBT管理圖表-9410_941107-合併圖表_94年度佣金明細表(SALLY)_950404-9503合併圖表-暫結-TO處長3_Q2財測-for Acc5 3 (2)" xfId="168"/>
    <cellStyle name="_MBT管理圖表-9410_941107-合併圖表_94年度佣金明細表(SALLY)_950404-9503合併圖表-暫結-TO處長3_提供TFN 9604 CFO報告檔(台媒)" xfId="169"/>
    <cellStyle name="_MBT管理圖表-9410_941107-合併圖表_94年度佣金明細表(SALLY)_96年度財測-Q3~Q4" xfId="170"/>
    <cellStyle name="_MBT管理圖表-9410_941107-合併圖表_94年度佣金明細表(SALLY)_96年度財測-Q3~Q4(to acc) (3)" xfId="171"/>
    <cellStyle name="_MBT管理圖表-9410_941107-合併圖表_94年度佣金明細表(SALLY)_Q2財測-for Acc" xfId="172"/>
    <cellStyle name="_MBT管理圖表-9410_941107-合併圖表_94年度佣金明細表(SALLY)_Q2財測-for Acc5 3" xfId="173"/>
    <cellStyle name="_MBT管理圖表-9410_941107-合併圖表_94年度佣金明細表(SALLY)_Q2財測-for Acc5 3 (2)" xfId="174"/>
    <cellStyle name="_MBT管理圖表-9410_941107-合併圖表_94年度佣金明細表(SALLY)_提供TFN 9604 CFO報告檔(台媒)" xfId="175"/>
    <cellStyle name="_MBT管理圖表-9410_941107-合併圖表_950404-9503合併圖表-暫結-TO處長3" xfId="176"/>
    <cellStyle name="_MBT管理圖表-9410_941107-合併圖表_950404-9503合併圖表-暫結-TO處長3_2007預算損益表" xfId="177"/>
    <cellStyle name="_MBT管理圖表-9410_941107-合併圖表_950404-9503合併圖表-暫結-TO處長3_2007預算損益表_2007預算損益表" xfId="178"/>
    <cellStyle name="_MBT管理圖表-9410_941107-合併圖表_950404-9503合併圖表-暫結-TO處長3_2007預算損益表_2007預算損益表_96年度財測-Q3~Q4" xfId="179"/>
    <cellStyle name="_MBT管理圖表-9410_941107-合併圖表_950404-9503合併圖表-暫結-TO處長3_2007預算損益表_2007預算損益表_96年度財測-Q3~Q4(to acc) (3)" xfId="180"/>
    <cellStyle name="_MBT管理圖表-9410_941107-合併圖表_950404-9503合併圖表-暫結-TO處長3_2007預算損益表_2007預算損益表_Q2財測-for Acc" xfId="181"/>
    <cellStyle name="_MBT管理圖表-9410_941107-合併圖表_950404-9503合併圖表-暫結-TO處長3_2007預算損益表_2007預算損益表_Q2財測-for Acc5 3" xfId="182"/>
    <cellStyle name="_MBT管理圖表-9410_941107-合併圖表_950404-9503合併圖表-暫結-TO處長3_2007預算損益表_2007預算損益表_Q2財測-for Acc5 3 (2)" xfId="183"/>
    <cellStyle name="_MBT管理圖表-9410_941107-合併圖表_950404-9503合併圖表-暫結-TO處長3_2007預算損益表_2007預算損益表-0124" xfId="184"/>
    <cellStyle name="_MBT管理圖表-9410_941107-合併圖表_950404-9503合併圖表-暫結-TO處長3_2007預算損益表_2007預算損益表-0124_96年度財測-Q3~Q4" xfId="185"/>
    <cellStyle name="_MBT管理圖表-9410_941107-合併圖表_950404-9503合併圖表-暫結-TO處長3_2007預算損益表_2007預算損益表-0124_96年度財測-Q3~Q4(to acc) (3)" xfId="186"/>
    <cellStyle name="_MBT管理圖表-9410_941107-合併圖表_950404-9503合併圖表-暫結-TO處長3_2007預算損益表_2007預算損益表-0124_Q2財測-for Acc" xfId="187"/>
    <cellStyle name="_MBT管理圖表-9410_941107-合併圖表_950404-9503合併圖表-暫結-TO處長3_2007預算損益表_2007預算損益表-0124_Q2財測-for Acc5 3" xfId="188"/>
    <cellStyle name="_MBT管理圖表-9410_941107-合併圖表_950404-9503合併圖表-暫結-TO處長3_2007預算損益表_2007預算損益表-0124_Q2財測-for Acc5 3 (2)" xfId="189"/>
    <cellStyle name="_MBT管理圖表-9410_941107-合併圖表_950404-9503合併圖表-暫結-TO處長3_2007預算損益表_96年度財測-Q3~Q4" xfId="190"/>
    <cellStyle name="_MBT管理圖表-9410_941107-合併圖表_950404-9503合併圖表-暫結-TO處長3_2007預算損益表_96年度財測-Q3~Q4(to acc) (3)" xfId="191"/>
    <cellStyle name="_MBT管理圖表-9410_941107-合併圖表_950404-9503合併圖表-暫結-TO處長3_2007預算損益表_Q2財測-for Acc" xfId="192"/>
    <cellStyle name="_MBT管理圖表-9410_941107-合併圖表_950404-9503合併圖表-暫結-TO處長3_2007預算損益表_Q2財測-for Acc5 3" xfId="193"/>
    <cellStyle name="_MBT管理圖表-9410_941107-合併圖表_950404-9503合併圖表-暫結-TO處長3_2007預算損益表_Q2財測-for Acc5 3 (2)" xfId="194"/>
    <cellStyle name="_MBT管理圖表-9410_941107-合併圖表_950404-9503合併圖表-暫結-TO處長3_2007預算損益表-2" xfId="195"/>
    <cellStyle name="_MBT管理圖表-9410_941107-合併圖表_950404-9503合併圖表-暫結-TO處長3_2007預算損益表-2_2007預算損益表" xfId="196"/>
    <cellStyle name="_MBT管理圖表-9410_941107-合併圖表_950404-9503合併圖表-暫結-TO處長3_2007預算損益表-2_2007預算損益表_96年度財測-Q3~Q4" xfId="197"/>
    <cellStyle name="_MBT管理圖表-9410_941107-合併圖表_950404-9503合併圖表-暫結-TO處長3_2007預算損益表-2_2007預算損益表_96年度財測-Q3~Q4(to acc) (3)" xfId="198"/>
    <cellStyle name="_MBT管理圖表-9410_941107-合併圖表_950404-9503合併圖表-暫結-TO處長3_2007預算損益表-2_2007預算損益表_Q2財測-for Acc" xfId="199"/>
    <cellStyle name="_MBT管理圖表-9410_941107-合併圖表_950404-9503合併圖表-暫結-TO處長3_2007預算損益表-2_2007預算損益表_Q2財測-for Acc5 3" xfId="200"/>
    <cellStyle name="_MBT管理圖表-9410_941107-合併圖表_950404-9503合併圖表-暫結-TO處長3_2007預算損益表-2_2007預算損益表_Q2財測-for Acc5 3 (2)" xfId="201"/>
    <cellStyle name="_MBT管理圖表-9410_941107-合併圖表_950404-9503合併圖表-暫結-TO處長3_2007預算損益表-2_2007預算損益表-0124" xfId="202"/>
    <cellStyle name="_MBT管理圖表-9410_941107-合併圖表_950404-9503合併圖表-暫結-TO處長3_2007預算損益表-2_2007預算損益表-0124_96年度財測-Q3~Q4" xfId="203"/>
    <cellStyle name="_MBT管理圖表-9410_941107-合併圖表_950404-9503合併圖表-暫結-TO處長3_2007預算損益表-2_2007預算損益表-0124_96年度財測-Q3~Q4(to acc) (3)" xfId="204"/>
    <cellStyle name="_MBT管理圖表-9410_941107-合併圖表_950404-9503合併圖表-暫結-TO處長3_2007預算損益表-2_2007預算損益表-0124_Q2財測-for Acc" xfId="205"/>
    <cellStyle name="_MBT管理圖表-9410_941107-合併圖表_950404-9503合併圖表-暫結-TO處長3_2007預算損益表-2_2007預算損益表-0124_Q2財測-for Acc5 3" xfId="206"/>
    <cellStyle name="_MBT管理圖表-9410_941107-合併圖表_950404-9503合併圖表-暫結-TO處長3_2007預算損益表-2_2007預算損益表-0124_Q2財測-for Acc5 3 (2)" xfId="207"/>
    <cellStyle name="_MBT管理圖表-9410_941107-合併圖表_950404-9503合併圖表-暫結-TO處長3_2007預算損益表-2_96年度財測-Q3~Q4" xfId="208"/>
    <cellStyle name="_MBT管理圖表-9410_941107-合併圖表_950404-9503合併圖表-暫結-TO處長3_2007預算損益表-2_96年度財測-Q3~Q4(to acc) (3)" xfId="209"/>
    <cellStyle name="_MBT管理圖表-9410_941107-合併圖表_950404-9503合併圖表-暫結-TO處長3_2007預算損益表-2_Q2財測-for Acc" xfId="210"/>
    <cellStyle name="_MBT管理圖表-9410_941107-合併圖表_950404-9503合併圖表-暫結-TO處長3_2007預算損益表-2_Q2財測-for Acc5 3" xfId="211"/>
    <cellStyle name="_MBT管理圖表-9410_941107-合併圖表_950404-9503合併圖表-暫結-TO處長3_2007預算損益表-2_Q2財測-for Acc5 3 (2)" xfId="212"/>
    <cellStyle name="_MBT管理圖表-9410_941107-合併圖表_950404-9503合併圖表-暫結-TO處長3_96年度財測-Q3~Q4" xfId="213"/>
    <cellStyle name="_MBT管理圖表-9410_941107-合併圖表_950404-9503合併圖表-暫結-TO處長3_96年度財測-Q3~Q4(to acc) (3)" xfId="214"/>
    <cellStyle name="_MBT管理圖表-9410_941107-合併圖表_950404-9503合併圖表-暫結-TO處長3_Q2財測-for Acc" xfId="215"/>
    <cellStyle name="_MBT管理圖表-9410_941107-合併圖表_950404-9503合併圖表-暫結-TO處長3_Q2財測-for Acc5 3" xfId="216"/>
    <cellStyle name="_MBT管理圖表-9410_941107-合併圖表_950404-9503合併圖表-暫結-TO處長3_Q2財測-for Acc5 3 (2)" xfId="217"/>
    <cellStyle name="_MBT管理圖表-9410_941107-合併圖表_950404-9503合併圖表-暫結-TO處長3_提供TFN 9604 CFO報告檔(台媒)" xfId="218"/>
    <cellStyle name="_MBT管理圖表-9410_941107-合併圖表_96年度財測-Q3~Q4" xfId="219"/>
    <cellStyle name="_MBT管理圖表-9410_941107-合併圖表_96年度財測-Q3~Q4(to acc) (3)" xfId="220"/>
    <cellStyle name="_MBT管理圖表-9410_941107-合併圖表_Q2財測-for Acc" xfId="221"/>
    <cellStyle name="_MBT管理圖表-9410_941107-合併圖表_Q2財測-for Acc5 3" xfId="222"/>
    <cellStyle name="_MBT管理圖表-9410_941107-合併圖表_Q2財測-for Acc5 3 (2)" xfId="223"/>
    <cellStyle name="_MBT管理圖表-9410_941107-合併圖表_提供TFN 9604 CFO報告檔(台媒)" xfId="224"/>
    <cellStyle name="_MBT管理圖表-9410_94年度合併圖表" xfId="225"/>
    <cellStyle name="_MBT管理圖表-9410_94年度合併圖表_2007預算損益表" xfId="226"/>
    <cellStyle name="_MBT管理圖表-9410_94年度合併圖表_2007預算損益表_2007預算損益表" xfId="227"/>
    <cellStyle name="_MBT管理圖表-9410_94年度合併圖表_2007預算損益表_2007預算損益表_96年度財測-Q3~Q4" xfId="228"/>
    <cellStyle name="_MBT管理圖表-9410_94年度合併圖表_2007預算損益表_2007預算損益表_96年度財測-Q3~Q4(to acc) (3)" xfId="229"/>
    <cellStyle name="_MBT管理圖表-9410_94年度合併圖表_2007預算損益表_2007預算損益表_Q2財測-for Acc" xfId="230"/>
    <cellStyle name="_MBT管理圖表-9410_94年度合併圖表_2007預算損益表_2007預算損益表_Q2財測-for Acc5 3" xfId="231"/>
    <cellStyle name="_MBT管理圖表-9410_94年度合併圖表_2007預算損益表_2007預算損益表_Q2財測-for Acc5 3 (2)" xfId="232"/>
    <cellStyle name="_MBT管理圖表-9410_94年度合併圖表_2007預算損益表_2007預算損益表-0124" xfId="233"/>
    <cellStyle name="_MBT管理圖表-9410_94年度合併圖表_2007預算損益表_2007預算損益表-0124_96年度財測-Q3~Q4" xfId="234"/>
    <cellStyle name="_MBT管理圖表-9410_94年度合併圖表_2007預算損益表_2007預算損益表-0124_96年度財測-Q3~Q4(to acc) (3)" xfId="235"/>
    <cellStyle name="_MBT管理圖表-9410_94年度合併圖表_2007預算損益表_2007預算損益表-0124_Q2財測-for Acc" xfId="236"/>
    <cellStyle name="_MBT管理圖表-9410_94年度合併圖表_2007預算損益表_2007預算損益表-0124_Q2財測-for Acc5 3" xfId="237"/>
    <cellStyle name="_MBT管理圖表-9410_94年度合併圖表_2007預算損益表_2007預算損益表-0124_Q2財測-for Acc5 3 (2)" xfId="238"/>
    <cellStyle name="_MBT管理圖表-9410_94年度合併圖表_2007預算損益表_96年度財測-Q3~Q4" xfId="239"/>
    <cellStyle name="_MBT管理圖表-9410_94年度合併圖表_2007預算損益表_96年度財測-Q3~Q4(to acc) (3)" xfId="240"/>
    <cellStyle name="_MBT管理圖表-9410_94年度合併圖表_2007預算損益表_Q2財測-for Acc" xfId="241"/>
    <cellStyle name="_MBT管理圖表-9410_94年度合併圖表_2007預算損益表_Q2財測-for Acc5 3" xfId="242"/>
    <cellStyle name="_MBT管理圖表-9410_94年度合併圖表_2007預算損益表_Q2財測-for Acc5 3 (2)" xfId="243"/>
    <cellStyle name="_MBT管理圖表-9410_94年度合併圖表_2007預算損益表-2" xfId="244"/>
    <cellStyle name="_MBT管理圖表-9410_94年度合併圖表_2007預算損益表-2_2007預算損益表" xfId="245"/>
    <cellStyle name="_MBT管理圖表-9410_94年度合併圖表_2007預算損益表-2_2007預算損益表_96年度財測-Q3~Q4" xfId="246"/>
    <cellStyle name="_MBT管理圖表-9410_94年度合併圖表_2007預算損益表-2_2007預算損益表_96年度財測-Q3~Q4(to acc) (3)" xfId="247"/>
    <cellStyle name="_MBT管理圖表-9410_94年度合併圖表_2007預算損益表-2_2007預算損益表_Q2財測-for Acc" xfId="248"/>
    <cellStyle name="_MBT管理圖表-9410_94年度合併圖表_2007預算損益表-2_2007預算損益表_Q2財測-for Acc5 3" xfId="249"/>
    <cellStyle name="_MBT管理圖表-9410_94年度合併圖表_2007預算損益表-2_2007預算損益表_Q2財測-for Acc5 3 (2)" xfId="250"/>
    <cellStyle name="_MBT管理圖表-9410_94年度合併圖表_2007預算損益表-2_2007預算損益表-0124" xfId="251"/>
    <cellStyle name="_MBT管理圖表-9410_94年度合併圖表_2007預算損益表-2_2007預算損益表-0124_96年度財測-Q3~Q4" xfId="252"/>
    <cellStyle name="_MBT管理圖表-9410_94年度合併圖表_2007預算損益表-2_2007預算損益表-0124_96年度財測-Q3~Q4(to acc) (3)" xfId="253"/>
    <cellStyle name="_MBT管理圖表-9410_94年度合併圖表_2007預算損益表-2_2007預算損益表-0124_Q2財測-for Acc" xfId="254"/>
    <cellStyle name="_MBT管理圖表-9410_94年度合併圖表_2007預算損益表-2_2007預算損益表-0124_Q2財測-for Acc5 3" xfId="255"/>
    <cellStyle name="_MBT管理圖表-9410_94年度合併圖表_2007預算損益表-2_2007預算損益表-0124_Q2財測-for Acc5 3 (2)" xfId="256"/>
    <cellStyle name="_MBT管理圖表-9410_94年度合併圖表_2007預算損益表-2_96年度財測-Q3~Q4" xfId="257"/>
    <cellStyle name="_MBT管理圖表-9410_94年度合併圖表_2007預算損益表-2_96年度財測-Q3~Q4(to acc) (3)" xfId="258"/>
    <cellStyle name="_MBT管理圖表-9410_94年度合併圖表_2007預算損益表-2_Q2財測-for Acc" xfId="259"/>
    <cellStyle name="_MBT管理圖表-9410_94年度合併圖表_2007預算損益表-2_Q2財測-for Acc5 3" xfId="260"/>
    <cellStyle name="_MBT管理圖表-9410_94年度合併圖表_2007預算損益表-2_Q2財測-for Acc5 3 (2)" xfId="261"/>
    <cellStyle name="_MBT管理圖表-9410_94年度合併圖表_950404-9503合併圖表-暫結-TO處長3" xfId="262"/>
    <cellStyle name="_MBT管理圖表-9410_94年度合併圖表_950404-9503合併圖表-暫結-TO處長3_2007預算損益表" xfId="263"/>
    <cellStyle name="_MBT管理圖表-9410_94年度合併圖表_950404-9503合併圖表-暫結-TO處長3_2007預算損益表_2007預算損益表" xfId="264"/>
    <cellStyle name="_MBT管理圖表-9410_94年度合併圖表_950404-9503合併圖表-暫結-TO處長3_2007預算損益表_2007預算損益表_96年度財測-Q3~Q4" xfId="265"/>
    <cellStyle name="_MBT管理圖表-9410_94年度合併圖表_950404-9503合併圖表-暫結-TO處長3_2007預算損益表_2007預算損益表_96年度財測-Q3~Q4(to acc) (3)" xfId="266"/>
    <cellStyle name="_MBT管理圖表-9410_94年度合併圖表_950404-9503合併圖表-暫結-TO處長3_2007預算損益表_2007預算損益表_Q2財測-for Acc" xfId="267"/>
    <cellStyle name="_MBT管理圖表-9410_94年度合併圖表_950404-9503合併圖表-暫結-TO處長3_2007預算損益表_2007預算損益表_Q2財測-for Acc5 3" xfId="268"/>
    <cellStyle name="_MBT管理圖表-9410_94年度合併圖表_950404-9503合併圖表-暫結-TO處長3_2007預算損益表_2007預算損益表_Q2財測-for Acc5 3 (2)" xfId="269"/>
    <cellStyle name="_MBT管理圖表-9410_94年度合併圖表_950404-9503合併圖表-暫結-TO處長3_2007預算損益表_2007預算損益表-0124" xfId="270"/>
    <cellStyle name="_MBT管理圖表-9410_94年度合併圖表_950404-9503合併圖表-暫結-TO處長3_2007預算損益表_2007預算損益表-0124_96年度財測-Q3~Q4" xfId="271"/>
    <cellStyle name="_MBT管理圖表-9410_94年度合併圖表_950404-9503合併圖表-暫結-TO處長3_2007預算損益表_2007預算損益表-0124_96年度財測-Q3~Q4(to acc) (3)" xfId="272"/>
    <cellStyle name="_MBT管理圖表-9410_94年度合併圖表_950404-9503合併圖表-暫結-TO處長3_2007預算損益表_2007預算損益表-0124_Q2財測-for Acc" xfId="273"/>
    <cellStyle name="_MBT管理圖表-9410_94年度合併圖表_950404-9503合併圖表-暫結-TO處長3_2007預算損益表_2007預算損益表-0124_Q2財測-for Acc5 3" xfId="274"/>
    <cellStyle name="_MBT管理圖表-9410_94年度合併圖表_950404-9503合併圖表-暫結-TO處長3_2007預算損益表_2007預算損益表-0124_Q2財測-for Acc5 3 (2)" xfId="275"/>
    <cellStyle name="_MBT管理圖表-9410_94年度合併圖表_950404-9503合併圖表-暫結-TO處長3_2007預算損益表_96年度財測-Q3~Q4" xfId="276"/>
    <cellStyle name="_MBT管理圖表-9410_94年度合併圖表_950404-9503合併圖表-暫結-TO處長3_2007預算損益表_96年度財測-Q3~Q4(to acc) (3)" xfId="277"/>
    <cellStyle name="_MBT管理圖表-9410_94年度合併圖表_950404-9503合併圖表-暫結-TO處長3_2007預算損益表_Q2財測-for Acc" xfId="278"/>
    <cellStyle name="_MBT管理圖表-9410_94年度合併圖表_950404-9503合併圖表-暫結-TO處長3_2007預算損益表_Q2財測-for Acc5 3" xfId="279"/>
    <cellStyle name="_MBT管理圖表-9410_94年度合併圖表_950404-9503合併圖表-暫結-TO處長3_2007預算損益表_Q2財測-for Acc5 3 (2)" xfId="280"/>
    <cellStyle name="_MBT管理圖表-9410_94年度合併圖表_950404-9503合併圖表-暫結-TO處長3_2007預算損益表-2" xfId="281"/>
    <cellStyle name="_MBT管理圖表-9410_94年度合併圖表_950404-9503合併圖表-暫結-TO處長3_2007預算損益表-2_2007預算損益表" xfId="282"/>
    <cellStyle name="_MBT管理圖表-9410_94年度合併圖表_950404-9503合併圖表-暫結-TO處長3_2007預算損益表-2_2007預算損益表_96年度財測-Q3~Q4" xfId="283"/>
    <cellStyle name="_MBT管理圖表-9410_94年度合併圖表_950404-9503合併圖表-暫結-TO處長3_2007預算損益表-2_2007預算損益表_96年度財測-Q3~Q4(to acc) (3)" xfId="284"/>
    <cellStyle name="_MBT管理圖表-9410_94年度合併圖表_950404-9503合併圖表-暫結-TO處長3_2007預算損益表-2_2007預算損益表_Q2財測-for Acc" xfId="285"/>
    <cellStyle name="_MBT管理圖表-9410_94年度合併圖表_950404-9503合併圖表-暫結-TO處長3_2007預算損益表-2_2007預算損益表_Q2財測-for Acc5 3" xfId="286"/>
    <cellStyle name="_MBT管理圖表-9410_94年度合併圖表_950404-9503合併圖表-暫結-TO處長3_2007預算損益表-2_2007預算損益表_Q2財測-for Acc5 3 (2)" xfId="287"/>
    <cellStyle name="_MBT管理圖表-9410_94年度合併圖表_950404-9503合併圖表-暫結-TO處長3_2007預算損益表-2_2007預算損益表-0124" xfId="288"/>
    <cellStyle name="_MBT管理圖表-9410_94年度合併圖表_950404-9503合併圖表-暫結-TO處長3_2007預算損益表-2_2007預算損益表-0124_96年度財測-Q3~Q4" xfId="289"/>
    <cellStyle name="_MBT管理圖表-9410_94年度合併圖表_950404-9503合併圖表-暫結-TO處長3_2007預算損益表-2_2007預算損益表-0124_96年度財測-Q3~Q4(to acc) (3)" xfId="290"/>
    <cellStyle name="_MBT管理圖表-9410_94年度合併圖表_950404-9503合併圖表-暫結-TO處長3_2007預算損益表-2_2007預算損益表-0124_Q2財測-for Acc" xfId="291"/>
    <cellStyle name="_MBT管理圖表-9410_94年度合併圖表_950404-9503合併圖表-暫結-TO處長3_2007預算損益表-2_2007預算損益表-0124_Q2財測-for Acc5 3" xfId="292"/>
    <cellStyle name="_MBT管理圖表-9410_94年度合併圖表_950404-9503合併圖表-暫結-TO處長3_2007預算損益表-2_2007預算損益表-0124_Q2財測-for Acc5 3 (2)" xfId="293"/>
    <cellStyle name="_MBT管理圖表-9410_94年度合併圖表_950404-9503合併圖表-暫結-TO處長3_2007預算損益表-2_96年度財測-Q3~Q4" xfId="294"/>
    <cellStyle name="_MBT管理圖表-9410_94年度合併圖表_950404-9503合併圖表-暫結-TO處長3_2007預算損益表-2_96年度財測-Q3~Q4(to acc) (3)" xfId="295"/>
    <cellStyle name="_MBT管理圖表-9410_94年度合併圖表_950404-9503合併圖表-暫結-TO處長3_2007預算損益表-2_Q2財測-for Acc" xfId="296"/>
    <cellStyle name="_MBT管理圖表-9410_94年度合併圖表_950404-9503合併圖表-暫結-TO處長3_2007預算損益表-2_Q2財測-for Acc5 3" xfId="297"/>
    <cellStyle name="_MBT管理圖表-9410_94年度合併圖表_950404-9503合併圖表-暫結-TO處長3_2007預算損益表-2_Q2財測-for Acc5 3 (2)" xfId="298"/>
    <cellStyle name="_MBT管理圖表-9410_94年度合併圖表_950404-9503合併圖表-暫結-TO處長3_96年度財測-Q3~Q4" xfId="299"/>
    <cellStyle name="_MBT管理圖表-9410_94年度合併圖表_950404-9503合併圖表-暫結-TO處長3_96年度財測-Q3~Q4(to acc) (3)" xfId="300"/>
    <cellStyle name="_MBT管理圖表-9410_94年度合併圖表_950404-9503合併圖表-暫結-TO處長3_Q2財測-for Acc" xfId="301"/>
    <cellStyle name="_MBT管理圖表-9410_94年度合併圖表_950404-9503合併圖表-暫結-TO處長3_Q2財測-for Acc5 3" xfId="302"/>
    <cellStyle name="_MBT管理圖表-9410_94年度合併圖表_950404-9503合併圖表-暫結-TO處長3_Q2財測-for Acc5 3 (2)" xfId="303"/>
    <cellStyle name="_MBT管理圖表-9410_94年度合併圖表_950404-9503合併圖表-暫結-TO處長3_提供TFN 9604 CFO報告檔(台媒)" xfId="304"/>
    <cellStyle name="_MBT管理圖表-9410_94年度合併圖表_96年度財測-Q3~Q4" xfId="305"/>
    <cellStyle name="_MBT管理圖表-9410_94年度合併圖表_96年度財測-Q3~Q4(to acc) (3)" xfId="306"/>
    <cellStyle name="_MBT管理圖表-9410_94年度合併圖表_Q2財測-for Acc" xfId="307"/>
    <cellStyle name="_MBT管理圖表-9410_94年度合併圖表_Q2財測-for Acc5 3" xfId="308"/>
    <cellStyle name="_MBT管理圖表-9410_94年度合併圖表_Q2財測-for Acc5 3 (2)" xfId="309"/>
    <cellStyle name="_MBT管理圖表-9410_94年度合併圖表_提供TFN 9604 CFO報告檔(台媒)" xfId="310"/>
    <cellStyle name="_MBT管理圖表-9410_94年度佣金明細表(SALLY)" xfId="311"/>
    <cellStyle name="_MBT管理圖表-9410_94年度佣金明細表(SALLY)_2007預算損益表" xfId="312"/>
    <cellStyle name="_MBT管理圖表-9410_94年度佣金明細表(SALLY)_2007預算損益表_2007預算損益表" xfId="313"/>
    <cellStyle name="_MBT管理圖表-9410_94年度佣金明細表(SALLY)_2007預算損益表_2007預算損益表_96年度財測-Q3~Q4" xfId="314"/>
    <cellStyle name="_MBT管理圖表-9410_94年度佣金明細表(SALLY)_2007預算損益表_2007預算損益表_96年度財測-Q3~Q4(to acc) (3)" xfId="315"/>
    <cellStyle name="_MBT管理圖表-9410_94年度佣金明細表(SALLY)_2007預算損益表_2007預算損益表_Q2財測-for Acc" xfId="316"/>
    <cellStyle name="_MBT管理圖表-9410_94年度佣金明細表(SALLY)_2007預算損益表_2007預算損益表_Q2財測-for Acc5 3" xfId="317"/>
    <cellStyle name="_MBT管理圖表-9410_94年度佣金明細表(SALLY)_2007預算損益表_2007預算損益表_Q2財測-for Acc5 3 (2)" xfId="318"/>
    <cellStyle name="_MBT管理圖表-9410_94年度佣金明細表(SALLY)_2007預算損益表_2007預算損益表-0124" xfId="319"/>
    <cellStyle name="_MBT管理圖表-9410_94年度佣金明細表(SALLY)_2007預算損益表_2007預算損益表-0124_96年度財測-Q3~Q4" xfId="320"/>
    <cellStyle name="_MBT管理圖表-9410_94年度佣金明細表(SALLY)_2007預算損益表_2007預算損益表-0124_96年度財測-Q3~Q4(to acc) (3)" xfId="321"/>
    <cellStyle name="_MBT管理圖表-9410_94年度佣金明細表(SALLY)_2007預算損益表_2007預算損益表-0124_Q2財測-for Acc" xfId="322"/>
    <cellStyle name="_MBT管理圖表-9410_94年度佣金明細表(SALLY)_2007預算損益表_2007預算損益表-0124_Q2財測-for Acc5 3" xfId="323"/>
    <cellStyle name="_MBT管理圖表-9410_94年度佣金明細表(SALLY)_2007預算損益表_2007預算損益表-0124_Q2財測-for Acc5 3 (2)" xfId="324"/>
    <cellStyle name="_MBT管理圖表-9410_94年度佣金明細表(SALLY)_2007預算損益表_96年度財測-Q3~Q4" xfId="325"/>
    <cellStyle name="_MBT管理圖表-9410_94年度佣金明細表(SALLY)_2007預算損益表_96年度財測-Q3~Q4(to acc) (3)" xfId="326"/>
    <cellStyle name="_MBT管理圖表-9410_94年度佣金明細表(SALLY)_2007預算損益表_Q2財測-for Acc" xfId="327"/>
    <cellStyle name="_MBT管理圖表-9410_94年度佣金明細表(SALLY)_2007預算損益表_Q2財測-for Acc5 3" xfId="328"/>
    <cellStyle name="_MBT管理圖表-9410_94年度佣金明細表(SALLY)_2007預算損益表_Q2財測-for Acc5 3 (2)" xfId="329"/>
    <cellStyle name="_MBT管理圖表-9410_94年度佣金明細表(SALLY)_2007預算損益表-2" xfId="330"/>
    <cellStyle name="_MBT管理圖表-9410_94年度佣金明細表(SALLY)_2007預算損益表-2_2007預算損益表" xfId="331"/>
    <cellStyle name="_MBT管理圖表-9410_94年度佣金明細表(SALLY)_2007預算損益表-2_2007預算損益表_96年度財測-Q3~Q4" xfId="332"/>
    <cellStyle name="_MBT管理圖表-9410_94年度佣金明細表(SALLY)_2007預算損益表-2_2007預算損益表_96年度財測-Q3~Q4(to acc) (3)" xfId="333"/>
    <cellStyle name="_MBT管理圖表-9410_94年度佣金明細表(SALLY)_2007預算損益表-2_2007預算損益表_Q2財測-for Acc" xfId="334"/>
    <cellStyle name="_MBT管理圖表-9410_94年度佣金明細表(SALLY)_2007預算損益表-2_2007預算損益表_Q2財測-for Acc5 3" xfId="335"/>
    <cellStyle name="_MBT管理圖表-9410_94年度佣金明細表(SALLY)_2007預算損益表-2_2007預算損益表_Q2財測-for Acc5 3 (2)" xfId="336"/>
    <cellStyle name="_MBT管理圖表-9410_94年度佣金明細表(SALLY)_2007預算損益表-2_2007預算損益表-0124" xfId="337"/>
    <cellStyle name="_MBT管理圖表-9410_94年度佣金明細表(SALLY)_2007預算損益表-2_2007預算損益表-0124_96年度財測-Q3~Q4" xfId="338"/>
    <cellStyle name="_MBT管理圖表-9410_94年度佣金明細表(SALLY)_2007預算損益表-2_2007預算損益表-0124_96年度財測-Q3~Q4(to acc) (3)" xfId="339"/>
    <cellStyle name="_MBT管理圖表-9410_94年度佣金明細表(SALLY)_2007預算損益表-2_2007預算損益表-0124_Q2財測-for Acc" xfId="340"/>
    <cellStyle name="_MBT管理圖表-9410_94年度佣金明細表(SALLY)_2007預算損益表-2_2007預算損益表-0124_Q2財測-for Acc5 3" xfId="341"/>
    <cellStyle name="_MBT管理圖表-9410_94年度佣金明細表(SALLY)_2007預算損益表-2_2007預算損益表-0124_Q2財測-for Acc5 3 (2)" xfId="342"/>
    <cellStyle name="_MBT管理圖表-9410_94年度佣金明細表(SALLY)_2007預算損益表-2_96年度財測-Q3~Q4" xfId="343"/>
    <cellStyle name="_MBT管理圖表-9410_94年度佣金明細表(SALLY)_2007預算損益表-2_96年度財測-Q3~Q4(to acc) (3)" xfId="344"/>
    <cellStyle name="_MBT管理圖表-9410_94年度佣金明細表(SALLY)_2007預算損益表-2_Q2財測-for Acc" xfId="345"/>
    <cellStyle name="_MBT管理圖表-9410_94年度佣金明細表(SALLY)_2007預算損益表-2_Q2財測-for Acc5 3" xfId="346"/>
    <cellStyle name="_MBT管理圖表-9410_94年度佣金明細表(SALLY)_2007預算損益表-2_Q2財測-for Acc5 3 (2)" xfId="347"/>
    <cellStyle name="_MBT管理圖表-9410_94年度佣金明細表(SALLY)_950404-9503合併圖表-暫結-TO處長3" xfId="348"/>
    <cellStyle name="_MBT管理圖表-9410_94年度佣金明細表(SALLY)_950404-9503合併圖表-暫結-TO處長3_2007預算損益表" xfId="349"/>
    <cellStyle name="_MBT管理圖表-9410_94年度佣金明細表(SALLY)_950404-9503合併圖表-暫結-TO處長3_2007預算損益表_2007預算損益表" xfId="350"/>
    <cellStyle name="_MBT管理圖表-9410_94年度佣金明細表(SALLY)_950404-9503合併圖表-暫結-TO處長3_2007預算損益表_2007預算損益表_96年度財測-Q3~Q4" xfId="351"/>
    <cellStyle name="_MBT管理圖表-9410_94年度佣金明細表(SALLY)_950404-9503合併圖表-暫結-TO處長3_2007預算損益表_2007預算損益表_96年度財測-Q3~Q4(to acc) (3)" xfId="352"/>
    <cellStyle name="_MBT管理圖表-9410_94年度佣金明細表(SALLY)_950404-9503合併圖表-暫結-TO處長3_2007預算損益表_2007預算損益表_Q2財測-for Acc" xfId="353"/>
    <cellStyle name="_MBT管理圖表-9410_94年度佣金明細表(SALLY)_950404-9503合併圖表-暫結-TO處長3_2007預算損益表_2007預算損益表_Q2財測-for Acc5 3" xfId="354"/>
    <cellStyle name="_MBT管理圖表-9410_94年度佣金明細表(SALLY)_950404-9503合併圖表-暫結-TO處長3_2007預算損益表_2007預算損益表_Q2財測-for Acc5 3 (2)" xfId="355"/>
    <cellStyle name="_MBT管理圖表-9410_94年度佣金明細表(SALLY)_950404-9503合併圖表-暫結-TO處長3_2007預算損益表_2007預算損益表-0124" xfId="356"/>
    <cellStyle name="_MBT管理圖表-9410_94年度佣金明細表(SALLY)_950404-9503合併圖表-暫結-TO處長3_2007預算損益表_2007預算損益表-0124_96年度財測-Q3~Q4" xfId="357"/>
    <cellStyle name="_MBT管理圖表-9410_94年度佣金明細表(SALLY)_950404-9503合併圖表-暫結-TO處長3_2007預算損益表_2007預算損益表-0124_96年度財測-Q3~Q4(to acc) (3)" xfId="358"/>
    <cellStyle name="_MBT管理圖表-9410_94年度佣金明細表(SALLY)_950404-9503合併圖表-暫結-TO處長3_2007預算損益表_2007預算損益表-0124_Q2財測-for Acc" xfId="359"/>
    <cellStyle name="_MBT管理圖表-9410_94年度佣金明細表(SALLY)_950404-9503合併圖表-暫結-TO處長3_2007預算損益表_2007預算損益表-0124_Q2財測-for Acc5 3" xfId="360"/>
    <cellStyle name="_MBT管理圖表-9410_94年度佣金明細表(SALLY)_950404-9503合併圖表-暫結-TO處長3_2007預算損益表_2007預算損益表-0124_Q2財測-for Acc5 3 (2)" xfId="361"/>
    <cellStyle name="_MBT管理圖表-9410_94年度佣金明細表(SALLY)_950404-9503合併圖表-暫結-TO處長3_2007預算損益表_96年度財測-Q3~Q4" xfId="362"/>
    <cellStyle name="_MBT管理圖表-9410_94年度佣金明細表(SALLY)_950404-9503合併圖表-暫結-TO處長3_2007預算損益表_96年度財測-Q3~Q4(to acc) (3)" xfId="363"/>
    <cellStyle name="_MBT管理圖表-9410_94年度佣金明細表(SALLY)_950404-9503合併圖表-暫結-TO處長3_2007預算損益表_Q2財測-for Acc" xfId="364"/>
    <cellStyle name="_MBT管理圖表-9410_94年度佣金明細表(SALLY)_950404-9503合併圖表-暫結-TO處長3_2007預算損益表_Q2財測-for Acc5 3" xfId="365"/>
    <cellStyle name="_MBT管理圖表-9410_94年度佣金明細表(SALLY)_950404-9503合併圖表-暫結-TO處長3_2007預算損益表_Q2財測-for Acc5 3 (2)" xfId="366"/>
    <cellStyle name="_MBT管理圖表-9410_94年度佣金明細表(SALLY)_950404-9503合併圖表-暫結-TO處長3_2007預算損益表-2" xfId="367"/>
    <cellStyle name="_MBT管理圖表-9410_94年度佣金明細表(SALLY)_950404-9503合併圖表-暫結-TO處長3_2007預算損益表-2_2007預算損益表" xfId="368"/>
    <cellStyle name="_MBT管理圖表-9410_94年度佣金明細表(SALLY)_950404-9503合併圖表-暫結-TO處長3_2007預算損益表-2_2007預算損益表_96年度財測-Q3~Q4" xfId="369"/>
    <cellStyle name="_MBT管理圖表-9410_94年度佣金明細表(SALLY)_950404-9503合併圖表-暫結-TO處長3_2007預算損益表-2_2007預算損益表_96年度財測-Q3~Q4(to acc) (3)" xfId="370"/>
    <cellStyle name="_MBT管理圖表-9410_94年度佣金明細表(SALLY)_950404-9503合併圖表-暫結-TO處長3_2007預算損益表-2_2007預算損益表_Q2財測-for Acc" xfId="371"/>
    <cellStyle name="_MBT管理圖表-9410_94年度佣金明細表(SALLY)_950404-9503合併圖表-暫結-TO處長3_2007預算損益表-2_2007預算損益表_Q2財測-for Acc5 3" xfId="372"/>
    <cellStyle name="_MBT管理圖表-9410_94年度佣金明細表(SALLY)_950404-9503合併圖表-暫結-TO處長3_2007預算損益表-2_2007預算損益表_Q2財測-for Acc5 3 (2)" xfId="373"/>
    <cellStyle name="_MBT管理圖表-9410_94年度佣金明細表(SALLY)_950404-9503合併圖表-暫結-TO處長3_2007預算損益表-2_2007預算損益表-0124" xfId="374"/>
    <cellStyle name="_MBT管理圖表-9410_94年度佣金明細表(SALLY)_950404-9503合併圖表-暫結-TO處長3_2007預算損益表-2_2007預算損益表-0124_96年度財測-Q3~Q4" xfId="375"/>
    <cellStyle name="_MBT管理圖表-9410_94年度佣金明細表(SALLY)_950404-9503合併圖表-暫結-TO處長3_2007預算損益表-2_2007預算損益表-0124_96年度財測-Q3~Q4(to acc) (3)" xfId="376"/>
    <cellStyle name="_MBT管理圖表-9410_94年度佣金明細表(SALLY)_950404-9503合併圖表-暫結-TO處長3_2007預算損益表-2_2007預算損益表-0124_Q2財測-for Acc" xfId="377"/>
    <cellStyle name="_MBT管理圖表-9410_94年度佣金明細表(SALLY)_950404-9503合併圖表-暫結-TO處長3_2007預算損益表-2_2007預算損益表-0124_Q2財測-for Acc5 3" xfId="378"/>
    <cellStyle name="_MBT管理圖表-9410_94年度佣金明細表(SALLY)_950404-9503合併圖表-暫結-TO處長3_2007預算損益表-2_2007預算損益表-0124_Q2財測-for Acc5 3 (2)" xfId="379"/>
    <cellStyle name="_MBT管理圖表-9410_94年度佣金明細表(SALLY)_950404-9503合併圖表-暫結-TO處長3_2007預算損益表-2_96年度財測-Q3~Q4" xfId="380"/>
    <cellStyle name="_MBT管理圖表-9410_94年度佣金明細表(SALLY)_950404-9503合併圖表-暫結-TO處長3_2007預算損益表-2_96年度財測-Q3~Q4(to acc) (3)" xfId="381"/>
    <cellStyle name="_MBT管理圖表-9410_94年度佣金明細表(SALLY)_950404-9503合併圖表-暫結-TO處長3_2007預算損益表-2_Q2財測-for Acc" xfId="382"/>
    <cellStyle name="_MBT管理圖表-9410_94年度佣金明細表(SALLY)_950404-9503合併圖表-暫結-TO處長3_2007預算損益表-2_Q2財測-for Acc5 3" xfId="383"/>
    <cellStyle name="_MBT管理圖表-9410_94年度佣金明細表(SALLY)_950404-9503合併圖表-暫結-TO處長3_2007預算損益表-2_Q2財測-for Acc5 3 (2)" xfId="384"/>
    <cellStyle name="_MBT管理圖表-9410_94年度佣金明細表(SALLY)_950404-9503合併圖表-暫結-TO處長3_96年度財測-Q3~Q4" xfId="385"/>
    <cellStyle name="_MBT管理圖表-9410_94年度佣金明細表(SALLY)_950404-9503合併圖表-暫結-TO處長3_96年度財測-Q3~Q4(to acc) (3)" xfId="386"/>
    <cellStyle name="_MBT管理圖表-9410_94年度佣金明細表(SALLY)_950404-9503合併圖表-暫結-TO處長3_Q2財測-for Acc" xfId="387"/>
    <cellStyle name="_MBT管理圖表-9410_94年度佣金明細表(SALLY)_950404-9503合併圖表-暫結-TO處長3_Q2財測-for Acc5 3" xfId="388"/>
    <cellStyle name="_MBT管理圖表-9410_94年度佣金明細表(SALLY)_950404-9503合併圖表-暫結-TO處長3_Q2財測-for Acc5 3 (2)" xfId="389"/>
    <cellStyle name="_MBT管理圖表-9410_94年度佣金明細表(SALLY)_950404-9503合併圖表-暫結-TO處長3_提供TFN 9604 CFO報告檔(台媒)" xfId="390"/>
    <cellStyle name="_MBT管理圖表-9410_94年度佣金明細表(SALLY)_96年度財測-Q3~Q4" xfId="391"/>
    <cellStyle name="_MBT管理圖表-9410_94年度佣金明細表(SALLY)_96年度財測-Q3~Q4(to acc) (3)" xfId="392"/>
    <cellStyle name="_MBT管理圖表-9410_94年度佣金明細表(SALLY)_Q2財測-for Acc" xfId="393"/>
    <cellStyle name="_MBT管理圖表-9410_94年度佣金明細表(SALLY)_Q2財測-for Acc5 3" xfId="394"/>
    <cellStyle name="_MBT管理圖表-9410_94年度佣金明細表(SALLY)_Q2財測-for Acc5 3 (2)" xfId="395"/>
    <cellStyle name="_MBT管理圖表-9410_94年度佣金明細表(SALLY)_提供TFN 9604 CFO報告檔(台媒)" xfId="396"/>
    <cellStyle name="_MBT管理圖表-9410_950404-9503合併圖表-暫結-TO處長3" xfId="397"/>
    <cellStyle name="_MBT管理圖表-9410_950404-9503合併圖表-暫結-TO處長3_2007預算損益表" xfId="398"/>
    <cellStyle name="_MBT管理圖表-9410_950404-9503合併圖表-暫結-TO處長3_2007預算損益表_2007預算損益表" xfId="399"/>
    <cellStyle name="_MBT管理圖表-9410_950404-9503合併圖表-暫結-TO處長3_2007預算損益表_2007預算損益表_96年度財測-Q3~Q4" xfId="400"/>
    <cellStyle name="_MBT管理圖表-9410_950404-9503合併圖表-暫結-TO處長3_2007預算損益表_2007預算損益表_96年度財測-Q3~Q4(to acc) (3)" xfId="401"/>
    <cellStyle name="_MBT管理圖表-9410_950404-9503合併圖表-暫結-TO處長3_2007預算損益表_2007預算損益表_Q2財測-for Acc" xfId="402"/>
    <cellStyle name="_MBT管理圖表-9410_950404-9503合併圖表-暫結-TO處長3_2007預算損益表_2007預算損益表_Q2財測-for Acc5 3" xfId="403"/>
    <cellStyle name="_MBT管理圖表-9410_950404-9503合併圖表-暫結-TO處長3_2007預算損益表_2007預算損益表_Q2財測-for Acc5 3 (2)" xfId="404"/>
    <cellStyle name="_MBT管理圖表-9410_950404-9503合併圖表-暫結-TO處長3_2007預算損益表_2007預算損益表-0124" xfId="405"/>
    <cellStyle name="_MBT管理圖表-9410_950404-9503合併圖表-暫結-TO處長3_2007預算損益表_2007預算損益表-0124_96年度財測-Q3~Q4" xfId="406"/>
    <cellStyle name="_MBT管理圖表-9410_950404-9503合併圖表-暫結-TO處長3_2007預算損益表_2007預算損益表-0124_96年度財測-Q3~Q4(to acc) (3)" xfId="407"/>
    <cellStyle name="_MBT管理圖表-9410_950404-9503合併圖表-暫結-TO處長3_2007預算損益表_2007預算損益表-0124_Q2財測-for Acc" xfId="408"/>
    <cellStyle name="_MBT管理圖表-9410_950404-9503合併圖表-暫結-TO處長3_2007預算損益表_2007預算損益表-0124_Q2財測-for Acc5 3" xfId="409"/>
    <cellStyle name="_MBT管理圖表-9410_950404-9503合併圖表-暫結-TO處長3_2007預算損益表_2007預算損益表-0124_Q2財測-for Acc5 3 (2)" xfId="410"/>
    <cellStyle name="_MBT管理圖表-9410_950404-9503合併圖表-暫結-TO處長3_2007預算損益表_96年度財測-Q3~Q4" xfId="411"/>
    <cellStyle name="_MBT管理圖表-9410_950404-9503合併圖表-暫結-TO處長3_2007預算損益表_96年度財測-Q3~Q4(to acc) (3)" xfId="412"/>
    <cellStyle name="_MBT管理圖表-9410_950404-9503合併圖表-暫結-TO處長3_2007預算損益表_Q2財測-for Acc" xfId="413"/>
    <cellStyle name="_MBT管理圖表-9410_950404-9503合併圖表-暫結-TO處長3_2007預算損益表_Q2財測-for Acc5 3" xfId="414"/>
    <cellStyle name="_MBT管理圖表-9410_950404-9503合併圖表-暫結-TO處長3_2007預算損益表_Q2財測-for Acc5 3 (2)" xfId="415"/>
    <cellStyle name="_MBT管理圖表-9410_950404-9503合併圖表-暫結-TO處長3_2007預算損益表-2" xfId="416"/>
    <cellStyle name="_MBT管理圖表-9410_950404-9503合併圖表-暫結-TO處長3_2007預算損益表-2_2007預算損益表" xfId="417"/>
    <cellStyle name="_MBT管理圖表-9410_950404-9503合併圖表-暫結-TO處長3_2007預算損益表-2_2007預算損益表_96年度財測-Q3~Q4" xfId="418"/>
    <cellStyle name="_MBT管理圖表-9410_950404-9503合併圖表-暫結-TO處長3_2007預算損益表-2_2007預算損益表_96年度財測-Q3~Q4(to acc) (3)" xfId="419"/>
    <cellStyle name="_MBT管理圖表-9410_950404-9503合併圖表-暫結-TO處長3_2007預算損益表-2_2007預算損益表_Q2財測-for Acc" xfId="420"/>
    <cellStyle name="_MBT管理圖表-9410_950404-9503合併圖表-暫結-TO處長3_2007預算損益表-2_2007預算損益表_Q2財測-for Acc5 3" xfId="421"/>
    <cellStyle name="_MBT管理圖表-9410_950404-9503合併圖表-暫結-TO處長3_2007預算損益表-2_2007預算損益表_Q2財測-for Acc5 3 (2)" xfId="422"/>
    <cellStyle name="_MBT管理圖表-9410_950404-9503合併圖表-暫結-TO處長3_2007預算損益表-2_2007預算損益表-0124" xfId="423"/>
    <cellStyle name="_MBT管理圖表-9410_950404-9503合併圖表-暫結-TO處長3_2007預算損益表-2_2007預算損益表-0124_96年度財測-Q3~Q4" xfId="424"/>
    <cellStyle name="_MBT管理圖表-9410_950404-9503合併圖表-暫結-TO處長3_2007預算損益表-2_2007預算損益表-0124_96年度財測-Q3~Q4(to acc) (3)" xfId="425"/>
    <cellStyle name="_MBT管理圖表-9410_950404-9503合併圖表-暫結-TO處長3_2007預算損益表-2_2007預算損益表-0124_Q2財測-for Acc" xfId="426"/>
    <cellStyle name="_MBT管理圖表-9410_950404-9503合併圖表-暫結-TO處長3_2007預算損益表-2_2007預算損益表-0124_Q2財測-for Acc5 3" xfId="427"/>
    <cellStyle name="_MBT管理圖表-9410_950404-9503合併圖表-暫結-TO處長3_2007預算損益表-2_2007預算損益表-0124_Q2財測-for Acc5 3 (2)" xfId="428"/>
    <cellStyle name="_MBT管理圖表-9410_950404-9503合併圖表-暫結-TO處長3_2007預算損益表-2_96年度財測-Q3~Q4" xfId="429"/>
    <cellStyle name="_MBT管理圖表-9410_950404-9503合併圖表-暫結-TO處長3_2007預算損益表-2_96年度財測-Q3~Q4(to acc) (3)" xfId="430"/>
    <cellStyle name="_MBT管理圖表-9410_950404-9503合併圖表-暫結-TO處長3_2007預算損益表-2_Q2財測-for Acc" xfId="431"/>
    <cellStyle name="_MBT管理圖表-9410_950404-9503合併圖表-暫結-TO處長3_2007預算損益表-2_Q2財測-for Acc5 3" xfId="432"/>
    <cellStyle name="_MBT管理圖表-9410_950404-9503合併圖表-暫結-TO處長3_2007預算損益表-2_Q2財測-for Acc5 3 (2)" xfId="433"/>
    <cellStyle name="_MBT管理圖表-9410_950404-9503合併圖表-暫結-TO處長3_96年度財測-Q3~Q4" xfId="434"/>
    <cellStyle name="_MBT管理圖表-9410_950404-9503合併圖表-暫結-TO處長3_96年度財測-Q3~Q4(to acc) (3)" xfId="435"/>
    <cellStyle name="_MBT管理圖表-9410_950404-9503合併圖表-暫結-TO處長3_Q2財測-for Acc" xfId="436"/>
    <cellStyle name="_MBT管理圖表-9410_950404-9503合併圖表-暫結-TO處長3_Q2財測-for Acc5 3" xfId="437"/>
    <cellStyle name="_MBT管理圖表-9410_950404-9503合併圖表-暫結-TO處長3_Q2財測-for Acc5 3 (2)" xfId="438"/>
    <cellStyle name="_MBT管理圖表-9410_950404-9503合併圖表-暫結-TO處長3_提供TFN 9604 CFO報告檔(台媒)" xfId="439"/>
    <cellStyle name="_MBT管理圖表-9410_96年度財測-Q3~Q4" xfId="440"/>
    <cellStyle name="_MBT管理圖表-9410_96年度財測-Q3~Q4(to acc) (3)" xfId="441"/>
    <cellStyle name="_MBT管理圖表-9410_Q2財測-for Acc" xfId="442"/>
    <cellStyle name="_MBT管理圖表-9410_Q2財測-for Acc5 3" xfId="443"/>
    <cellStyle name="_MBT管理圖表-9410_Q2財測-for Acc5 3 (2)" xfId="444"/>
    <cellStyle name="_MBT管理圖表-9410_合併管理報表-9503-ellisa" xfId="445"/>
    <cellStyle name="_MBT管理圖表-9410_合併管理報表-9503-ellisa_2007預算損益表" xfId="446"/>
    <cellStyle name="_MBT管理圖表-9410_合併管理報表-9503-ellisa_2007預算損益表_2007預算損益表" xfId="447"/>
    <cellStyle name="_MBT管理圖表-9410_合併管理報表-9503-ellisa_2007預算損益表_2007預算損益表_96年度財測-Q3~Q4" xfId="448"/>
    <cellStyle name="_MBT管理圖表-9410_合併管理報表-9503-ellisa_2007預算損益表_2007預算損益表_96年度財測-Q3~Q4(to acc) (3)" xfId="449"/>
    <cellStyle name="_MBT管理圖表-9410_合併管理報表-9503-ellisa_2007預算損益表_2007預算損益表_Q2財測-for Acc" xfId="450"/>
    <cellStyle name="_MBT管理圖表-9410_合併管理報表-9503-ellisa_2007預算損益表_2007預算損益表_Q2財測-for Acc5 3" xfId="451"/>
    <cellStyle name="_MBT管理圖表-9410_合併管理報表-9503-ellisa_2007預算損益表_2007預算損益表_Q2財測-for Acc5 3 (2)" xfId="452"/>
    <cellStyle name="_MBT管理圖表-9410_合併管理報表-9503-ellisa_2007預算損益表_2007預算損益表-0124" xfId="453"/>
    <cellStyle name="_MBT管理圖表-9410_合併管理報表-9503-ellisa_2007預算損益表_2007預算損益表-0124_96年度財測-Q3~Q4" xfId="454"/>
    <cellStyle name="_MBT管理圖表-9410_合併管理報表-9503-ellisa_2007預算損益表_2007預算損益表-0124_96年度財測-Q3~Q4(to acc) (3)" xfId="455"/>
    <cellStyle name="_MBT管理圖表-9410_合併管理報表-9503-ellisa_2007預算損益表_2007預算損益表-0124_Q2財測-for Acc" xfId="456"/>
    <cellStyle name="_MBT管理圖表-9410_合併管理報表-9503-ellisa_2007預算損益表_2007預算損益表-0124_Q2財測-for Acc5 3" xfId="457"/>
    <cellStyle name="_MBT管理圖表-9410_合併管理報表-9503-ellisa_2007預算損益表_2007預算損益表-0124_Q2財測-for Acc5 3 (2)" xfId="458"/>
    <cellStyle name="_MBT管理圖表-9410_合併管理報表-9503-ellisa_2007預算損益表_96年度財測-Q3~Q4" xfId="459"/>
    <cellStyle name="_MBT管理圖表-9410_合併管理報表-9503-ellisa_2007預算損益表_96年度財測-Q3~Q4(to acc) (3)" xfId="460"/>
    <cellStyle name="_MBT管理圖表-9410_合併管理報表-9503-ellisa_2007預算損益表_Q2財測-for Acc" xfId="461"/>
    <cellStyle name="_MBT管理圖表-9410_合併管理報表-9503-ellisa_2007預算損益表_Q2財測-for Acc5 3" xfId="462"/>
    <cellStyle name="_MBT管理圖表-9410_合併管理報表-9503-ellisa_2007預算損益表_Q2財測-for Acc5 3 (2)" xfId="463"/>
    <cellStyle name="_MBT管理圖表-9410_合併管理報表-9503-ellisa_2007預算損益表-2" xfId="464"/>
    <cellStyle name="_MBT管理圖表-9410_合併管理報表-9503-ellisa_2007預算損益表-2_2007預算損益表" xfId="465"/>
    <cellStyle name="_MBT管理圖表-9410_合併管理報表-9503-ellisa_2007預算損益表-2_2007預算損益表_96年度財測-Q3~Q4" xfId="466"/>
    <cellStyle name="_MBT管理圖表-9410_合併管理報表-9503-ellisa_2007預算損益表-2_2007預算損益表_96年度財測-Q3~Q4(to acc) (3)" xfId="467"/>
    <cellStyle name="_MBT管理圖表-9410_合併管理報表-9503-ellisa_2007預算損益表-2_2007預算損益表_Q2財測-for Acc" xfId="468"/>
    <cellStyle name="_MBT管理圖表-9410_合併管理報表-9503-ellisa_2007預算損益表-2_2007預算損益表_Q2財測-for Acc5 3" xfId="469"/>
    <cellStyle name="_MBT管理圖表-9410_合併管理報表-9503-ellisa_2007預算損益表-2_2007預算損益表_Q2財測-for Acc5 3 (2)" xfId="470"/>
    <cellStyle name="_MBT管理圖表-9410_合併管理報表-9503-ellisa_2007預算損益表-2_2007預算損益表-0124" xfId="471"/>
    <cellStyle name="_MBT管理圖表-9410_合併管理報表-9503-ellisa_2007預算損益表-2_2007預算損益表-0124_96年度財測-Q3~Q4" xfId="472"/>
    <cellStyle name="_MBT管理圖表-9410_合併管理報表-9503-ellisa_2007預算損益表-2_2007預算損益表-0124_96年度財測-Q3~Q4(to acc) (3)" xfId="473"/>
    <cellStyle name="_MBT管理圖表-9410_合併管理報表-9503-ellisa_2007預算損益表-2_2007預算損益表-0124_Q2財測-for Acc" xfId="474"/>
    <cellStyle name="_MBT管理圖表-9410_合併管理報表-9503-ellisa_2007預算損益表-2_2007預算損益表-0124_Q2財測-for Acc5 3" xfId="475"/>
    <cellStyle name="_MBT管理圖表-9410_合併管理報表-9503-ellisa_2007預算損益表-2_2007預算損益表-0124_Q2財測-for Acc5 3 (2)" xfId="476"/>
    <cellStyle name="_MBT管理圖表-9410_合併管理報表-9503-ellisa_2007預算損益表-2_96年度財測-Q3~Q4" xfId="477"/>
    <cellStyle name="_MBT管理圖表-9410_合併管理報表-9503-ellisa_2007預算損益表-2_96年度財測-Q3~Q4(to acc) (3)" xfId="478"/>
    <cellStyle name="_MBT管理圖表-9410_合併管理報表-9503-ellisa_2007預算損益表-2_Q2財測-for Acc" xfId="479"/>
    <cellStyle name="_MBT管理圖表-9410_合併管理報表-9503-ellisa_2007預算損益表-2_Q2財測-for Acc5 3" xfId="480"/>
    <cellStyle name="_MBT管理圖表-9410_合併管理報表-9503-ellisa_2007預算損益表-2_Q2財測-for Acc5 3 (2)" xfId="481"/>
    <cellStyle name="_MBT管理圖表-9410_合併管理報表-9503-ellisa_950406-損益細項分析 (2)" xfId="482"/>
    <cellStyle name="_MBT管理圖表-9410_合併管理報表-9503-ellisa_950406-損益細項分析 (2)_2007預算損益表" xfId="483"/>
    <cellStyle name="_MBT管理圖表-9410_合併管理報表-9503-ellisa_950406-損益細項分析 (2)_2007預算損益表_2007預算損益表" xfId="484"/>
    <cellStyle name="_MBT管理圖表-9410_合併管理報表-9503-ellisa_950406-損益細項分析 (2)_2007預算損益表_2007預算損益表_96年度財測-Q3~Q4" xfId="485"/>
    <cellStyle name="_MBT管理圖表-9410_合併管理報表-9503-ellisa_950406-損益細項分析 (2)_2007預算損益表_2007預算損益表_96年度財測-Q3~Q4(to acc) (3)" xfId="486"/>
    <cellStyle name="_MBT管理圖表-9410_合併管理報表-9503-ellisa_950406-損益細項分析 (2)_2007預算損益表_2007預算損益表_Q2財測-for Acc" xfId="487"/>
    <cellStyle name="_MBT管理圖表-9410_合併管理報表-9503-ellisa_950406-損益細項分析 (2)_2007預算損益表_2007預算損益表_Q2財測-for Acc5 3" xfId="488"/>
    <cellStyle name="_MBT管理圖表-9410_合併管理報表-9503-ellisa_950406-損益細項分析 (2)_2007預算損益表_2007預算損益表_Q2財測-for Acc5 3 (2)" xfId="489"/>
    <cellStyle name="_MBT管理圖表-9410_合併管理報表-9503-ellisa_950406-損益細項分析 (2)_2007預算損益表_2007預算損益表-0124" xfId="490"/>
    <cellStyle name="_MBT管理圖表-9410_合併管理報表-9503-ellisa_950406-損益細項分析 (2)_2007預算損益表_2007預算損益表-0124_96年度財測-Q3~Q4" xfId="491"/>
    <cellStyle name="_MBT管理圖表-9410_合併管理報表-9503-ellisa_950406-損益細項分析 (2)_2007預算損益表_2007預算損益表-0124_96年度財測-Q3~Q4(to acc) (3)" xfId="492"/>
    <cellStyle name="_MBT管理圖表-9410_合併管理報表-9503-ellisa_950406-損益細項分析 (2)_2007預算損益表_2007預算損益表-0124_Q2財測-for Acc" xfId="493"/>
    <cellStyle name="_MBT管理圖表-9410_合併管理報表-9503-ellisa_950406-損益細項分析 (2)_2007預算損益表_2007預算損益表-0124_Q2財測-for Acc5 3" xfId="494"/>
    <cellStyle name="_MBT管理圖表-9410_合併管理報表-9503-ellisa_950406-損益細項分析 (2)_2007預算損益表_2007預算損益表-0124_Q2財測-for Acc5 3 (2)" xfId="495"/>
    <cellStyle name="_MBT管理圖表-9410_合併管理報表-9503-ellisa_950406-損益細項分析 (2)_2007預算損益表_96年度財測-Q3~Q4" xfId="496"/>
    <cellStyle name="_MBT管理圖表-9410_合併管理報表-9503-ellisa_950406-損益細項分析 (2)_2007預算損益表_96年度財測-Q3~Q4(to acc) (3)" xfId="497"/>
    <cellStyle name="_MBT管理圖表-9410_合併管理報表-9503-ellisa_950406-損益細項分析 (2)_2007預算損益表_Q2財測-for Acc" xfId="498"/>
    <cellStyle name="_MBT管理圖表-9410_合併管理報表-9503-ellisa_950406-損益細項分析 (2)_2007預算損益表_Q2財測-for Acc5 3" xfId="499"/>
    <cellStyle name="_MBT管理圖表-9410_合併管理報表-9503-ellisa_950406-損益細項分析 (2)_2007預算損益表_Q2財測-for Acc5 3 (2)" xfId="500"/>
    <cellStyle name="_MBT管理圖表-9410_合併管理報表-9503-ellisa_950406-損益細項分析 (2)_2007預算損益表-2" xfId="501"/>
    <cellStyle name="_MBT管理圖表-9410_合併管理報表-9503-ellisa_950406-損益細項分析 (2)_2007預算損益表-2_2007預算損益表" xfId="502"/>
    <cellStyle name="_MBT管理圖表-9410_合併管理報表-9503-ellisa_950406-損益細項分析 (2)_2007預算損益表-2_2007預算損益表_96年度財測-Q3~Q4" xfId="503"/>
    <cellStyle name="_MBT管理圖表-9410_合併管理報表-9503-ellisa_950406-損益細項分析 (2)_2007預算損益表-2_2007預算損益表_96年度財測-Q3~Q4(to acc) (3)" xfId="504"/>
    <cellStyle name="_MBT管理圖表-9410_合併管理報表-9503-ellisa_950406-損益細項分析 (2)_2007預算損益表-2_2007預算損益表_Q2財測-for Acc" xfId="505"/>
    <cellStyle name="_MBT管理圖表-9410_合併管理報表-9503-ellisa_950406-損益細項分析 (2)_2007預算損益表-2_2007預算損益表_Q2財測-for Acc5 3" xfId="506"/>
    <cellStyle name="_MBT管理圖表-9410_合併管理報表-9503-ellisa_950406-損益細項分析 (2)_2007預算損益表-2_2007預算損益表_Q2財測-for Acc5 3 (2)" xfId="507"/>
    <cellStyle name="_MBT管理圖表-9410_合併管理報表-9503-ellisa_950406-損益細項分析 (2)_2007預算損益表-2_2007預算損益表-0124" xfId="508"/>
    <cellStyle name="_MBT管理圖表-9410_合併管理報表-9503-ellisa_950406-損益細項分析 (2)_2007預算損益表-2_2007預算損益表-0124_96年度財測-Q3~Q4" xfId="509"/>
    <cellStyle name="_MBT管理圖表-9410_合併管理報表-9503-ellisa_950406-損益細項分析 (2)_2007預算損益表-2_2007預算損益表-0124_96年度財測-Q3~Q4(to acc) (3)" xfId="510"/>
    <cellStyle name="_MBT管理圖表-9410_合併管理報表-9503-ellisa_950406-損益細項分析 (2)_2007預算損益表-2_2007預算損益表-0124_Q2財測-for Acc" xfId="511"/>
    <cellStyle name="_MBT管理圖表-9410_合併管理報表-9503-ellisa_950406-損益細項分析 (2)_2007預算損益表-2_2007預算損益表-0124_Q2財測-for Acc5 3" xfId="512"/>
    <cellStyle name="_MBT管理圖表-9410_合併管理報表-9503-ellisa_950406-損益細項分析 (2)_2007預算損益表-2_2007預算損益表-0124_Q2財測-for Acc5 3 (2)" xfId="513"/>
    <cellStyle name="_MBT管理圖表-9410_合併管理報表-9503-ellisa_950406-損益細項分析 (2)_2007預算損益表-2_96年度財測-Q3~Q4" xfId="514"/>
    <cellStyle name="_MBT管理圖表-9410_合併管理報表-9503-ellisa_950406-損益細項分析 (2)_2007預算損益表-2_96年度財測-Q3~Q4(to acc) (3)" xfId="515"/>
    <cellStyle name="_MBT管理圖表-9410_合併管理報表-9503-ellisa_950406-損益細項分析 (2)_2007預算損益表-2_Q2財測-for Acc" xfId="516"/>
    <cellStyle name="_MBT管理圖表-9410_合併管理報表-9503-ellisa_950406-損益細項分析 (2)_2007預算損益表-2_Q2財測-for Acc5 3" xfId="517"/>
    <cellStyle name="_MBT管理圖表-9410_合併管理報表-9503-ellisa_950406-損益細項分析 (2)_2007預算損益表-2_Q2財測-for Acc5 3 (2)" xfId="518"/>
    <cellStyle name="_MBT管理圖表-9410_合併管理報表-9503-ellisa_950406-損益細項分析 (2)_96年度財測-Q3~Q4" xfId="519"/>
    <cellStyle name="_MBT管理圖表-9410_合併管理報表-9503-ellisa_950406-損益細項分析 (2)_96年度財測-Q3~Q4(to acc) (3)" xfId="520"/>
    <cellStyle name="_MBT管理圖表-9410_合併管理報表-9503-ellisa_950406-損益細項分析 (2)_Q2財測-for Acc" xfId="521"/>
    <cellStyle name="_MBT管理圖表-9410_合併管理報表-9503-ellisa_950406-損益細項分析 (2)_Q2財測-for Acc5 3" xfId="522"/>
    <cellStyle name="_MBT管理圖表-9410_合併管理報表-9503-ellisa_950406-損益細項分析 (2)_Q2財測-for Acc5 3 (2)" xfId="523"/>
    <cellStyle name="_MBT管理圖表-9410_合併管理報表-9503-ellisa_950406-損益細項分析 (2)_提供TFN 9604 CFO報告檔(台媒)" xfId="524"/>
    <cellStyle name="_MBT管理圖表-9410_合併管理報表-9503-ellisa_9511合併及三家管理報表" xfId="525"/>
    <cellStyle name="_MBT管理圖表-9410_合併管理報表-9503-ellisa_9511合併及三家管理報表_提供TFN 9604 CFO報告檔(台媒)" xfId="526"/>
    <cellStyle name="_MBT管理圖表-9410_合併管理報表-9503-ellisa_96年度財測-Q3~Q4" xfId="527"/>
    <cellStyle name="_MBT管理圖表-9410_合併管理報表-9503-ellisa_96年度財測-Q3~Q4(to acc) (3)" xfId="528"/>
    <cellStyle name="_MBT管理圖表-9410_合併管理報表-9503-ellisa_Q2財測-for Acc" xfId="529"/>
    <cellStyle name="_MBT管理圖表-9410_合併管理報表-9503-ellisa_Q2財測-for Acc5 3" xfId="530"/>
    <cellStyle name="_MBT管理圖表-9410_合併管理報表-9503-ellisa_Q2財測-for Acc5 3 (2)" xfId="531"/>
    <cellStyle name="_MBT管理圖表-9410_合併管理報表-9503-ellisa_合併管理報表-9503-ellisa" xfId="532"/>
    <cellStyle name="_MBT管理圖表-9410_合併管理報表-9503-ellisa_合併管理報表-9503-ellisa_2007預算損益表" xfId="533"/>
    <cellStyle name="_MBT管理圖表-9410_合併管理報表-9503-ellisa_合併管理報表-9503-ellisa_2007預算損益表_2007預算損益表" xfId="534"/>
    <cellStyle name="_MBT管理圖表-9410_合併管理報表-9503-ellisa_合併管理報表-9503-ellisa_2007預算損益表_2007預算損益表_96年度財測-Q3~Q4" xfId="535"/>
    <cellStyle name="_MBT管理圖表-9410_合併管理報表-9503-ellisa_合併管理報表-9503-ellisa_2007預算損益表_2007預算損益表_96年度財測-Q3~Q4(to acc) (3)" xfId="536"/>
    <cellStyle name="_MBT管理圖表-9410_合併管理報表-9503-ellisa_合併管理報表-9503-ellisa_2007預算損益表_2007預算損益表_Q2財測-for Acc" xfId="537"/>
    <cellStyle name="_MBT管理圖表-9410_合併管理報表-9503-ellisa_合併管理報表-9503-ellisa_2007預算損益表_2007預算損益表_Q2財測-for Acc5 3" xfId="538"/>
    <cellStyle name="_MBT管理圖表-9410_合併管理報表-9503-ellisa_合併管理報表-9503-ellisa_2007預算損益表_2007預算損益表_Q2財測-for Acc5 3 (2)" xfId="539"/>
    <cellStyle name="_MBT管理圖表-9410_合併管理報表-9503-ellisa_合併管理報表-9503-ellisa_2007預算損益表_2007預算損益表-0124" xfId="540"/>
    <cellStyle name="_MBT管理圖表-9410_合併管理報表-9503-ellisa_合併管理報表-9503-ellisa_2007預算損益表_2007預算損益表-0124_96年度財測-Q3~Q4" xfId="541"/>
    <cellStyle name="_MBT管理圖表-9410_合併管理報表-9503-ellisa_合併管理報表-9503-ellisa_2007預算損益表_2007預算損益表-0124_96年度財測-Q3~Q4(to acc) (3)" xfId="542"/>
    <cellStyle name="_MBT管理圖表-9410_合併管理報表-9503-ellisa_合併管理報表-9503-ellisa_2007預算損益表_2007預算損益表-0124_Q2財測-for Acc" xfId="543"/>
    <cellStyle name="_MBT管理圖表-9410_合併管理報表-9503-ellisa_合併管理報表-9503-ellisa_2007預算損益表_2007預算損益表-0124_Q2財測-for Acc5 3" xfId="544"/>
    <cellStyle name="_MBT管理圖表-9410_合併管理報表-9503-ellisa_合併管理報表-9503-ellisa_2007預算損益表_2007預算損益表-0124_Q2財測-for Acc5 3 (2)" xfId="545"/>
    <cellStyle name="_MBT管理圖表-9410_合併管理報表-9503-ellisa_合併管理報表-9503-ellisa_2007預算損益表_96年度財測-Q3~Q4" xfId="546"/>
    <cellStyle name="_MBT管理圖表-9410_合併管理報表-9503-ellisa_合併管理報表-9503-ellisa_2007預算損益表_96年度財測-Q3~Q4(to acc) (3)" xfId="547"/>
    <cellStyle name="_MBT管理圖表-9410_合併管理報表-9503-ellisa_合併管理報表-9503-ellisa_2007預算損益表_Q2財測-for Acc" xfId="548"/>
    <cellStyle name="_MBT管理圖表-9410_合併管理報表-9503-ellisa_合併管理報表-9503-ellisa_2007預算損益表_Q2財測-for Acc5 3" xfId="549"/>
    <cellStyle name="_MBT管理圖表-9410_合併管理報表-9503-ellisa_合併管理報表-9503-ellisa_2007預算損益表_Q2財測-for Acc5 3 (2)" xfId="550"/>
    <cellStyle name="_MBT管理圖表-9410_合併管理報表-9503-ellisa_合併管理報表-9503-ellisa_2007預算損益表-2" xfId="551"/>
    <cellStyle name="_MBT管理圖表-9410_合併管理報表-9503-ellisa_合併管理報表-9503-ellisa_2007預算損益表-2_2007預算損益表" xfId="552"/>
    <cellStyle name="_MBT管理圖表-9410_合併管理報表-9503-ellisa_合併管理報表-9503-ellisa_2007預算損益表-2_2007預算損益表_96年度財測-Q3~Q4" xfId="553"/>
    <cellStyle name="_MBT管理圖表-9410_合併管理報表-9503-ellisa_合併管理報表-9503-ellisa_2007預算損益表-2_2007預算損益表_96年度財測-Q3~Q4(to acc) (3)" xfId="554"/>
    <cellStyle name="_MBT管理圖表-9410_合併管理報表-9503-ellisa_合併管理報表-9503-ellisa_2007預算損益表-2_2007預算損益表_Q2財測-for Acc" xfId="555"/>
    <cellStyle name="_MBT管理圖表-9410_合併管理報表-9503-ellisa_合併管理報表-9503-ellisa_2007預算損益表-2_2007預算損益表_Q2財測-for Acc5 3" xfId="556"/>
    <cellStyle name="_MBT管理圖表-9410_合併管理報表-9503-ellisa_合併管理報表-9503-ellisa_2007預算損益表-2_2007預算損益表_Q2財測-for Acc5 3 (2)" xfId="557"/>
    <cellStyle name="_MBT管理圖表-9410_合併管理報表-9503-ellisa_合併管理報表-9503-ellisa_2007預算損益表-2_2007預算損益表-0124" xfId="558"/>
    <cellStyle name="_MBT管理圖表-9410_合併管理報表-9503-ellisa_合併管理報表-9503-ellisa_2007預算損益表-2_2007預算損益表-0124_96年度財測-Q3~Q4" xfId="559"/>
    <cellStyle name="_MBT管理圖表-9410_合併管理報表-9503-ellisa_合併管理報表-9503-ellisa_2007預算損益表-2_2007預算損益表-0124_96年度財測-Q3~Q4(to acc) (3)" xfId="560"/>
    <cellStyle name="_MBT管理圖表-9410_合併管理報表-9503-ellisa_合併管理報表-9503-ellisa_2007預算損益表-2_2007預算損益表-0124_Q2財測-for Acc" xfId="561"/>
    <cellStyle name="_MBT管理圖表-9410_合併管理報表-9503-ellisa_合併管理報表-9503-ellisa_2007預算損益表-2_2007預算損益表-0124_Q2財測-for Acc5 3" xfId="562"/>
    <cellStyle name="_MBT管理圖表-9410_合併管理報表-9503-ellisa_合併管理報表-9503-ellisa_2007預算損益表-2_2007預算損益表-0124_Q2財測-for Acc5 3 (2)" xfId="563"/>
    <cellStyle name="_MBT管理圖表-9410_合併管理報表-9503-ellisa_合併管理報表-9503-ellisa_2007預算損益表-2_96年度財測-Q3~Q4" xfId="564"/>
    <cellStyle name="_MBT管理圖表-9410_合併管理報表-9503-ellisa_合併管理報表-9503-ellisa_2007預算損益表-2_96年度財測-Q3~Q4(to acc) (3)" xfId="565"/>
    <cellStyle name="_MBT管理圖表-9410_合併管理報表-9503-ellisa_合併管理報表-9503-ellisa_2007預算損益表-2_Q2財測-for Acc" xfId="566"/>
    <cellStyle name="_MBT管理圖表-9410_合併管理報表-9503-ellisa_合併管理報表-9503-ellisa_2007預算損益表-2_Q2財測-for Acc5 3" xfId="567"/>
    <cellStyle name="_MBT管理圖表-9410_合併管理報表-9503-ellisa_合併管理報表-9503-ellisa_2007預算損益表-2_Q2財測-for Acc5 3 (2)" xfId="568"/>
    <cellStyle name="_MBT管理圖表-9410_合併管理報表-9503-ellisa_合併管理報表-9503-ellisa_96年度財測-Q3~Q4" xfId="569"/>
    <cellStyle name="_MBT管理圖表-9410_合併管理報表-9503-ellisa_合併管理報表-9503-ellisa_96年度財測-Q3~Q4(to acc) (3)" xfId="570"/>
    <cellStyle name="_MBT管理圖表-9410_合併管理報表-9503-ellisa_合併管理報表-9503-ellisa_Q2財測-for Acc" xfId="571"/>
    <cellStyle name="_MBT管理圖表-9410_合併管理報表-9503-ellisa_合併管理報表-9503-ellisa_Q2財測-for Acc5 3" xfId="572"/>
    <cellStyle name="_MBT管理圖表-9410_合併管理報表-9503-ellisa_合併管理報表-9503-ellisa_Q2財測-for Acc5 3 (2)" xfId="573"/>
    <cellStyle name="_MBT管理圖表-9410_合併管理報表-9503-ellisa_合併管理報表-9503-ellisa_提供TFN 9604 CFO報告檔(台媒)" xfId="574"/>
    <cellStyle name="_MBT管理圖表-9410_合併管理報表-9503-ellisa_合併管理報表-9504" xfId="575"/>
    <cellStyle name="_MBT管理圖表-9410_合併管理報表-9503-ellisa_合併管理報表-9504_2007預算損益表" xfId="576"/>
    <cellStyle name="_MBT管理圖表-9410_合併管理報表-9503-ellisa_合併管理報表-9504_2007預算損益表_2007預算損益表" xfId="577"/>
    <cellStyle name="_MBT管理圖表-9410_合併管理報表-9503-ellisa_合併管理報表-9504_2007預算損益表_2007預算損益表_96年度財測-Q3~Q4" xfId="578"/>
    <cellStyle name="_MBT管理圖表-9410_合併管理報表-9503-ellisa_合併管理報表-9504_2007預算損益表_2007預算損益表_96年度財測-Q3~Q4(to acc) (3)" xfId="579"/>
    <cellStyle name="_MBT管理圖表-9410_合併管理報表-9503-ellisa_合併管理報表-9504_2007預算損益表_2007預算損益表_Q2財測-for Acc" xfId="580"/>
    <cellStyle name="_MBT管理圖表-9410_合併管理報表-9503-ellisa_合併管理報表-9504_2007預算損益表_2007預算損益表_Q2財測-for Acc5 3" xfId="581"/>
    <cellStyle name="_MBT管理圖表-9410_合併管理報表-9503-ellisa_合併管理報表-9504_2007預算損益表_2007預算損益表_Q2財測-for Acc5 3 (2)" xfId="582"/>
    <cellStyle name="_MBT管理圖表-9410_合併管理報表-9503-ellisa_合併管理報表-9504_2007預算損益表_2007預算損益表-0124" xfId="583"/>
    <cellStyle name="_MBT管理圖表-9410_合併管理報表-9503-ellisa_合併管理報表-9504_2007預算損益表_2007預算損益表-0124_96年度財測-Q3~Q4" xfId="584"/>
    <cellStyle name="_MBT管理圖表-9410_合併管理報表-9503-ellisa_合併管理報表-9504_2007預算損益表_2007預算損益表-0124_96年度財測-Q3~Q4(to acc) (3)" xfId="585"/>
    <cellStyle name="_MBT管理圖表-9410_合併管理報表-9503-ellisa_合併管理報表-9504_2007預算損益表_2007預算損益表-0124_Q2財測-for Acc" xfId="586"/>
    <cellStyle name="_MBT管理圖表-9410_合併管理報表-9503-ellisa_合併管理報表-9504_2007預算損益表_2007預算損益表-0124_Q2財測-for Acc5 3" xfId="587"/>
    <cellStyle name="_MBT管理圖表-9410_合併管理報表-9503-ellisa_合併管理報表-9504_2007預算損益表_2007預算損益表-0124_Q2財測-for Acc5 3 (2)" xfId="588"/>
    <cellStyle name="_MBT管理圖表-9410_合併管理報表-9503-ellisa_合併管理報表-9504_2007預算損益表_96年度財測-Q3~Q4" xfId="589"/>
    <cellStyle name="_MBT管理圖表-9410_合併管理報表-9503-ellisa_合併管理報表-9504_2007預算損益表_96年度財測-Q3~Q4(to acc) (3)" xfId="590"/>
    <cellStyle name="_MBT管理圖表-9410_合併管理報表-9503-ellisa_合併管理報表-9504_2007預算損益表_Q2財測-for Acc" xfId="591"/>
    <cellStyle name="_MBT管理圖表-9410_合併管理報表-9503-ellisa_合併管理報表-9504_2007預算損益表_Q2財測-for Acc5 3" xfId="592"/>
    <cellStyle name="_MBT管理圖表-9410_合併管理報表-9503-ellisa_合併管理報表-9504_2007預算損益表_Q2財測-for Acc5 3 (2)" xfId="593"/>
    <cellStyle name="_MBT管理圖表-9410_合併管理報表-9503-ellisa_合併管理報表-9504_2007預算損益表-2" xfId="594"/>
    <cellStyle name="_MBT管理圖表-9410_合併管理報表-9503-ellisa_合併管理報表-9504_2007預算損益表-2_2007預算損益表" xfId="595"/>
    <cellStyle name="_MBT管理圖表-9410_合併管理報表-9503-ellisa_合併管理報表-9504_2007預算損益表-2_2007預算損益表_96年度財測-Q3~Q4" xfId="596"/>
    <cellStyle name="_MBT管理圖表-9410_合併管理報表-9503-ellisa_合併管理報表-9504_2007預算損益表-2_2007預算損益表_96年度財測-Q3~Q4(to acc) (3)" xfId="597"/>
    <cellStyle name="_MBT管理圖表-9410_合併管理報表-9503-ellisa_合併管理報表-9504_2007預算損益表-2_2007預算損益表_Q2財測-for Acc" xfId="598"/>
    <cellStyle name="_MBT管理圖表-9410_合併管理報表-9503-ellisa_合併管理報表-9504_2007預算損益表-2_2007預算損益表_Q2財測-for Acc5 3" xfId="599"/>
    <cellStyle name="_MBT管理圖表-9410_合併管理報表-9503-ellisa_合併管理報表-9504_2007預算損益表-2_2007預算損益表_Q2財測-for Acc5 3 (2)" xfId="600"/>
    <cellStyle name="_MBT管理圖表-9410_合併管理報表-9503-ellisa_合併管理報表-9504_2007預算損益表-2_2007預算損益表-0124" xfId="601"/>
    <cellStyle name="_MBT管理圖表-9410_合併管理報表-9503-ellisa_合併管理報表-9504_2007預算損益表-2_2007預算損益表-0124_96年度財測-Q3~Q4" xfId="602"/>
    <cellStyle name="_MBT管理圖表-9410_合併管理報表-9503-ellisa_合併管理報表-9504_2007預算損益表-2_2007預算損益表-0124_96年度財測-Q3~Q4(to acc) (3)" xfId="603"/>
    <cellStyle name="_MBT管理圖表-9410_合併管理報表-9503-ellisa_合併管理報表-9504_2007預算損益表-2_2007預算損益表-0124_Q2財測-for Acc" xfId="604"/>
    <cellStyle name="_MBT管理圖表-9410_合併管理報表-9503-ellisa_合併管理報表-9504_2007預算損益表-2_2007預算損益表-0124_Q2財測-for Acc5 3" xfId="605"/>
    <cellStyle name="_MBT管理圖表-9410_合併管理報表-9503-ellisa_合併管理報表-9504_2007預算損益表-2_2007預算損益表-0124_Q2財測-for Acc5 3 (2)" xfId="606"/>
    <cellStyle name="_MBT管理圖表-9410_合併管理報表-9503-ellisa_合併管理報表-9504_2007預算損益表-2_96年度財測-Q3~Q4" xfId="607"/>
    <cellStyle name="_MBT管理圖表-9410_合併管理報表-9503-ellisa_合併管理報表-9504_2007預算損益表-2_96年度財測-Q3~Q4(to acc) (3)" xfId="608"/>
    <cellStyle name="_MBT管理圖表-9410_合併管理報表-9503-ellisa_合併管理報表-9504_2007預算損益表-2_Q2財測-for Acc" xfId="609"/>
    <cellStyle name="_MBT管理圖表-9410_合併管理報表-9503-ellisa_合併管理報表-9504_2007預算損益表-2_Q2財測-for Acc5 3" xfId="610"/>
    <cellStyle name="_MBT管理圖表-9410_合併管理報表-9503-ellisa_合併管理報表-9504_2007預算損益表-2_Q2財測-for Acc5 3 (2)" xfId="611"/>
    <cellStyle name="_MBT管理圖表-9410_合併管理報表-9503-ellisa_合併管理報表-9504_96年度財測-Q3~Q4" xfId="612"/>
    <cellStyle name="_MBT管理圖表-9410_合併管理報表-9503-ellisa_合併管理報表-9504_96年度財測-Q3~Q4(to acc) (3)" xfId="613"/>
    <cellStyle name="_MBT管理圖表-9410_合併管理報表-9503-ellisa_合併管理報表-9504_Q2財測-for Acc" xfId="614"/>
    <cellStyle name="_MBT管理圖表-9410_合併管理報表-9503-ellisa_合併管理報表-9504_Q2財測-for Acc5 3" xfId="615"/>
    <cellStyle name="_MBT管理圖表-9410_合併管理報表-9503-ellisa_合併管理報表-9504_Q2財測-for Acc5 3 (2)" xfId="616"/>
    <cellStyle name="_MBT管理圖表-9410_合併管理報表-9503-ellisa_合併管理報表-9504_提供TFN 9604 CFO報告檔(台媒)" xfId="617"/>
    <cellStyle name="_MBT管理圖表-9410_合併管理報表-9503-ellisa_合併管理報表-9505" xfId="618"/>
    <cellStyle name="_MBT管理圖表-9410_合併管理報表-9503-ellisa_合併管理報表-9505_2007預算損益表" xfId="619"/>
    <cellStyle name="_MBT管理圖表-9410_合併管理報表-9503-ellisa_合併管理報表-9505_2007預算損益表_2007預算損益表" xfId="620"/>
    <cellStyle name="_MBT管理圖表-9410_合併管理報表-9503-ellisa_合併管理報表-9505_2007預算損益表_2007預算損益表_96年度財測-Q3~Q4" xfId="621"/>
    <cellStyle name="_MBT管理圖表-9410_合併管理報表-9503-ellisa_合併管理報表-9505_2007預算損益表_2007預算損益表_96年度財測-Q3~Q4(to acc) (3)" xfId="622"/>
    <cellStyle name="_MBT管理圖表-9410_合併管理報表-9503-ellisa_合併管理報表-9505_2007預算損益表_2007預算損益表_Q2財測-for Acc" xfId="623"/>
    <cellStyle name="_MBT管理圖表-9410_合併管理報表-9503-ellisa_合併管理報表-9505_2007預算損益表_2007預算損益表_Q2財測-for Acc5 3" xfId="624"/>
    <cellStyle name="_MBT管理圖表-9410_合併管理報表-9503-ellisa_合併管理報表-9505_2007預算損益表_2007預算損益表_Q2財測-for Acc5 3 (2)" xfId="625"/>
    <cellStyle name="_MBT管理圖表-9410_合併管理報表-9503-ellisa_合併管理報表-9505_2007預算損益表_2007預算損益表-0124" xfId="626"/>
    <cellStyle name="_MBT管理圖表-9410_合併管理報表-9503-ellisa_合併管理報表-9505_2007預算損益表_2007預算損益表-0124_96年度財測-Q3~Q4" xfId="627"/>
    <cellStyle name="_MBT管理圖表-9410_合併管理報表-9503-ellisa_合併管理報表-9505_2007預算損益表_2007預算損益表-0124_96年度財測-Q3~Q4(to acc) (3)" xfId="628"/>
    <cellStyle name="_MBT管理圖表-9410_合併管理報表-9503-ellisa_合併管理報表-9505_2007預算損益表_2007預算損益表-0124_Q2財測-for Acc" xfId="629"/>
    <cellStyle name="_MBT管理圖表-9410_合併管理報表-9503-ellisa_合併管理報表-9505_2007預算損益表_2007預算損益表-0124_Q2財測-for Acc5 3" xfId="630"/>
    <cellStyle name="_MBT管理圖表-9410_合併管理報表-9503-ellisa_合併管理報表-9505_2007預算損益表_2007預算損益表-0124_Q2財測-for Acc5 3 (2)" xfId="631"/>
    <cellStyle name="_MBT管理圖表-9410_合併管理報表-9503-ellisa_合併管理報表-9505_2007預算損益表_96年度財測-Q3~Q4" xfId="632"/>
    <cellStyle name="_MBT管理圖表-9410_合併管理報表-9503-ellisa_合併管理報表-9505_2007預算損益表_96年度財測-Q3~Q4(to acc) (3)" xfId="633"/>
    <cellStyle name="_MBT管理圖表-9410_合併管理報表-9503-ellisa_合併管理報表-9505_2007預算損益表_Q2財測-for Acc" xfId="634"/>
    <cellStyle name="_MBT管理圖表-9410_合併管理報表-9503-ellisa_合併管理報表-9505_2007預算損益表_Q2財測-for Acc5 3" xfId="635"/>
    <cellStyle name="_MBT管理圖表-9410_合併管理報表-9503-ellisa_合併管理報表-9505_2007預算損益表_Q2財測-for Acc5 3 (2)" xfId="636"/>
    <cellStyle name="_MBT管理圖表-9410_合併管理報表-9503-ellisa_合併管理報表-9505_2007預算損益表-2" xfId="637"/>
    <cellStyle name="_MBT管理圖表-9410_合併管理報表-9503-ellisa_合併管理報表-9505_2007預算損益表-2_2007預算損益表" xfId="638"/>
    <cellStyle name="_MBT管理圖表-9410_合併管理報表-9503-ellisa_合併管理報表-9505_2007預算損益表-2_2007預算損益表_96年度財測-Q3~Q4" xfId="639"/>
    <cellStyle name="_MBT管理圖表-9410_合併管理報表-9503-ellisa_合併管理報表-9505_2007預算損益表-2_2007預算損益表_96年度財測-Q3~Q4(to acc) (3)" xfId="640"/>
    <cellStyle name="_MBT管理圖表-9410_合併管理報表-9503-ellisa_合併管理報表-9505_2007預算損益表-2_2007預算損益表_Q2財測-for Acc" xfId="641"/>
    <cellStyle name="_MBT管理圖表-9410_合併管理報表-9503-ellisa_合併管理報表-9505_2007預算損益表-2_2007預算損益表_Q2財測-for Acc5 3" xfId="642"/>
    <cellStyle name="_MBT管理圖表-9410_合併管理報表-9503-ellisa_合併管理報表-9505_2007預算損益表-2_2007預算損益表_Q2財測-for Acc5 3 (2)" xfId="643"/>
    <cellStyle name="_MBT管理圖表-9410_合併管理報表-9503-ellisa_合併管理報表-9505_2007預算損益表-2_2007預算損益表-0124" xfId="644"/>
    <cellStyle name="_MBT管理圖表-9410_合併管理報表-9503-ellisa_合併管理報表-9505_2007預算損益表-2_2007預算損益表-0124_96年度財測-Q3~Q4" xfId="645"/>
    <cellStyle name="_MBT管理圖表-9410_合併管理報表-9503-ellisa_合併管理報表-9505_2007預算損益表-2_2007預算損益表-0124_96年度財測-Q3~Q4(to acc) (3)" xfId="646"/>
    <cellStyle name="_MBT管理圖表-9410_合併管理報表-9503-ellisa_合併管理報表-9505_2007預算損益表-2_2007預算損益表-0124_Q2財測-for Acc" xfId="647"/>
    <cellStyle name="_MBT管理圖表-9410_合併管理報表-9503-ellisa_合併管理報表-9505_2007預算損益表-2_2007預算損益表-0124_Q2財測-for Acc5 3" xfId="648"/>
    <cellStyle name="_MBT管理圖表-9410_合併管理報表-9503-ellisa_合併管理報表-9505_2007預算損益表-2_2007預算損益表-0124_Q2財測-for Acc5 3 (2)" xfId="649"/>
    <cellStyle name="_MBT管理圖表-9410_合併管理報表-9503-ellisa_合併管理報表-9505_2007預算損益表-2_96年度財測-Q3~Q4" xfId="650"/>
    <cellStyle name="_MBT管理圖表-9410_合併管理報表-9503-ellisa_合併管理報表-9505_2007預算損益表-2_96年度財測-Q3~Q4(to acc) (3)" xfId="651"/>
    <cellStyle name="_MBT管理圖表-9410_合併管理報表-9503-ellisa_合併管理報表-9505_2007預算損益表-2_Q2財測-for Acc" xfId="652"/>
    <cellStyle name="_MBT管理圖表-9410_合併管理報表-9503-ellisa_合併管理報表-9505_2007預算損益表-2_Q2財測-for Acc5 3" xfId="653"/>
    <cellStyle name="_MBT管理圖表-9410_合併管理報表-9503-ellisa_合併管理報表-9505_2007預算損益表-2_Q2財測-for Acc5 3 (2)" xfId="654"/>
    <cellStyle name="_MBT管理圖表-9410_合併管理報表-9503-ellisa_合併管理報表-9505_96年度財測-Q3~Q4" xfId="655"/>
    <cellStyle name="_MBT管理圖表-9410_合併管理報表-9503-ellisa_合併管理報表-9505_96年度財測-Q3~Q4(to acc) (3)" xfId="656"/>
    <cellStyle name="_MBT管理圖表-9410_合併管理報表-9503-ellisa_合併管理報表-9505_Q2財測-for Acc" xfId="657"/>
    <cellStyle name="_MBT管理圖表-9410_合併管理報表-9503-ellisa_合併管理報表-9505_Q2財測-for Acc5 3" xfId="658"/>
    <cellStyle name="_MBT管理圖表-9410_合併管理報表-9503-ellisa_合併管理報表-9505_Q2財測-for Acc5 3 (2)" xfId="659"/>
    <cellStyle name="_MBT管理圖表-9410_合併管理報表-9503-ellisa_合併管理報表-9505_提供TFN 9604 CFO報告檔(台媒)" xfId="660"/>
    <cellStyle name="_MBT管理圖表-9410_合併管理報表-9503-ellisa_合併管理報表-9506" xfId="661"/>
    <cellStyle name="_MBT管理圖表-9410_合併管理報表-9503-ellisa_合併管理報表-9506_2007預算損益表" xfId="662"/>
    <cellStyle name="_MBT管理圖表-9410_合併管理報表-9503-ellisa_合併管理報表-9506_2007預算損益表_2007預算損益表" xfId="663"/>
    <cellStyle name="_MBT管理圖表-9410_合併管理報表-9503-ellisa_合併管理報表-9506_2007預算損益表_2007預算損益表_96年度財測-Q3~Q4" xfId="664"/>
    <cellStyle name="_MBT管理圖表-9410_合併管理報表-9503-ellisa_合併管理報表-9506_2007預算損益表_2007預算損益表_96年度財測-Q3~Q4(to acc) (3)" xfId="665"/>
    <cellStyle name="_MBT管理圖表-9410_合併管理報表-9503-ellisa_合併管理報表-9506_2007預算損益表_2007預算損益表_Q2財測-for Acc" xfId="666"/>
    <cellStyle name="_MBT管理圖表-9410_合併管理報表-9503-ellisa_合併管理報表-9506_2007預算損益表_2007預算損益表_Q2財測-for Acc5 3" xfId="667"/>
    <cellStyle name="_MBT管理圖表-9410_合併管理報表-9503-ellisa_合併管理報表-9506_2007預算損益表_2007預算損益表_Q2財測-for Acc5 3 (2)" xfId="668"/>
    <cellStyle name="_MBT管理圖表-9410_合併管理報表-9503-ellisa_合併管理報表-9506_2007預算損益表_2007預算損益表-0124" xfId="669"/>
    <cellStyle name="_MBT管理圖表-9410_合併管理報表-9503-ellisa_合併管理報表-9506_2007預算損益表_2007預算損益表-0124_96年度財測-Q3~Q4" xfId="670"/>
    <cellStyle name="_MBT管理圖表-9410_合併管理報表-9503-ellisa_合併管理報表-9506_2007預算損益表_2007預算損益表-0124_96年度財測-Q3~Q4(to acc) (3)" xfId="671"/>
    <cellStyle name="_MBT管理圖表-9410_合併管理報表-9503-ellisa_合併管理報表-9506_2007預算損益表_2007預算損益表-0124_Q2財測-for Acc" xfId="672"/>
    <cellStyle name="_MBT管理圖表-9410_合併管理報表-9503-ellisa_合併管理報表-9506_2007預算損益表_2007預算損益表-0124_Q2財測-for Acc5 3" xfId="673"/>
    <cellStyle name="_MBT管理圖表-9410_合併管理報表-9503-ellisa_合併管理報表-9506_2007預算損益表_2007預算損益表-0124_Q2財測-for Acc5 3 (2)" xfId="674"/>
    <cellStyle name="_MBT管理圖表-9410_合併管理報表-9503-ellisa_合併管理報表-9506_2007預算損益表_96年度財測-Q3~Q4" xfId="675"/>
    <cellStyle name="_MBT管理圖表-9410_合併管理報表-9503-ellisa_合併管理報表-9506_2007預算損益表_96年度財測-Q3~Q4(to acc) (3)" xfId="676"/>
    <cellStyle name="_MBT管理圖表-9410_合併管理報表-9503-ellisa_合併管理報表-9506_2007預算損益表_Q2財測-for Acc" xfId="677"/>
    <cellStyle name="_MBT管理圖表-9410_合併管理報表-9503-ellisa_合併管理報表-9506_2007預算損益表_Q2財測-for Acc5 3" xfId="678"/>
    <cellStyle name="_MBT管理圖表-9410_合併管理報表-9503-ellisa_合併管理報表-9506_2007預算損益表_Q2財測-for Acc5 3 (2)" xfId="679"/>
    <cellStyle name="_MBT管理圖表-9410_合併管理報表-9503-ellisa_合併管理報表-9506_2007預算損益表-2" xfId="680"/>
    <cellStyle name="_MBT管理圖表-9410_合併管理報表-9503-ellisa_合併管理報表-9506_2007預算損益表-2_2007預算損益表" xfId="681"/>
    <cellStyle name="_MBT管理圖表-9410_合併管理報表-9503-ellisa_合併管理報表-9506_2007預算損益表-2_2007預算損益表_96年度財測-Q3~Q4" xfId="682"/>
    <cellStyle name="_MBT管理圖表-9410_合併管理報表-9503-ellisa_合併管理報表-9506_2007預算損益表-2_2007預算損益表_96年度財測-Q3~Q4(to acc) (3)" xfId="683"/>
    <cellStyle name="_MBT管理圖表-9410_合併管理報表-9503-ellisa_合併管理報表-9506_2007預算損益表-2_2007預算損益表_Q2財測-for Acc" xfId="684"/>
    <cellStyle name="_MBT管理圖表-9410_合併管理報表-9503-ellisa_合併管理報表-9506_2007預算損益表-2_2007預算損益表_Q2財測-for Acc5 3" xfId="685"/>
    <cellStyle name="_MBT管理圖表-9410_合併管理報表-9503-ellisa_合併管理報表-9506_2007預算損益表-2_2007預算損益表_Q2財測-for Acc5 3 (2)" xfId="686"/>
    <cellStyle name="_MBT管理圖表-9410_合併管理報表-9503-ellisa_合併管理報表-9506_2007預算損益表-2_2007預算損益表-0124" xfId="687"/>
    <cellStyle name="_MBT管理圖表-9410_合併管理報表-9503-ellisa_合併管理報表-9506_2007預算損益表-2_2007預算損益表-0124_96年度財測-Q3~Q4" xfId="688"/>
    <cellStyle name="_MBT管理圖表-9410_合併管理報表-9503-ellisa_合併管理報表-9506_2007預算損益表-2_2007預算損益表-0124_96年度財測-Q3~Q4(to acc) (3)" xfId="689"/>
    <cellStyle name="_MBT管理圖表-9410_合併管理報表-9503-ellisa_合併管理報表-9506_2007預算損益表-2_2007預算損益表-0124_Q2財測-for Acc" xfId="690"/>
    <cellStyle name="_MBT管理圖表-9410_合併管理報表-9503-ellisa_合併管理報表-9506_2007預算損益表-2_2007預算損益表-0124_Q2財測-for Acc5 3" xfId="691"/>
    <cellStyle name="_MBT管理圖表-9410_合併管理報表-9503-ellisa_合併管理報表-9506_2007預算損益表-2_2007預算損益表-0124_Q2財測-for Acc5 3 (2)" xfId="692"/>
    <cellStyle name="_MBT管理圖表-9410_合併管理報表-9503-ellisa_合併管理報表-9506_2007預算損益表-2_96年度財測-Q3~Q4" xfId="693"/>
    <cellStyle name="_MBT管理圖表-9410_合併管理報表-9503-ellisa_合併管理報表-9506_2007預算損益表-2_96年度財測-Q3~Q4(to acc) (3)" xfId="694"/>
    <cellStyle name="_MBT管理圖表-9410_合併管理報表-9503-ellisa_合併管理報表-9506_2007預算損益表-2_Q2財測-for Acc" xfId="695"/>
    <cellStyle name="_MBT管理圖表-9410_合併管理報表-9503-ellisa_合併管理報表-9506_2007預算損益表-2_Q2財測-for Acc5 3" xfId="696"/>
    <cellStyle name="_MBT管理圖表-9410_合併管理報表-9503-ellisa_合併管理報表-9506_2007預算損益表-2_Q2財測-for Acc5 3 (2)" xfId="697"/>
    <cellStyle name="_MBT管理圖表-9410_合併管理報表-9503-ellisa_合併管理報表-9506_96年度財測-Q3~Q4" xfId="698"/>
    <cellStyle name="_MBT管理圖表-9410_合併管理報表-9503-ellisa_合併管理報表-9506_96年度財測-Q3~Q4(to acc) (3)" xfId="699"/>
    <cellStyle name="_MBT管理圖表-9410_合併管理報表-9503-ellisa_合併管理報表-9506_Q2財測-for Acc" xfId="700"/>
    <cellStyle name="_MBT管理圖表-9410_合併管理報表-9503-ellisa_合併管理報表-9506_Q2財測-for Acc5 3" xfId="701"/>
    <cellStyle name="_MBT管理圖表-9410_合併管理報表-9503-ellisa_合併管理報表-9506_Q2財測-for Acc5 3 (2)" xfId="702"/>
    <cellStyle name="_MBT管理圖表-9410_合併管理報表-9503-ellisa_合併管理報表-9506_提供TFN 9604 CFO報告檔(台媒)" xfId="703"/>
    <cellStyle name="_MBT管理圖表-9410_合併管理報表-9503-ellisa_合併管理報表-9507" xfId="704"/>
    <cellStyle name="_MBT管理圖表-9410_合併管理報表-9503-ellisa_合併管理報表-9507_提供TFN 9604 CFO報告檔(台媒)" xfId="705"/>
    <cellStyle name="_MBT管理圖表-9410_合併管理報表-9503-ellisa_合併管理報表-9508" xfId="706"/>
    <cellStyle name="_MBT管理圖表-9410_合併管理報表-9503-ellisa_合併管理報表-9508_提供TFN 9604 CFO報告檔(台媒)" xfId="707"/>
    <cellStyle name="_MBT管理圖表-9410_合併管理報表-9503-ellisa_合併管理報表-9509" xfId="708"/>
    <cellStyle name="_MBT管理圖表-9410_合併管理報表-9503-ellisa_合併管理報表-9509_提供TFN 9604 CFO報告檔(台媒)" xfId="709"/>
    <cellStyle name="_MBT管理圖表-9410_合併管理報表-9503-ellisa_合併管理報表-9510" xfId="710"/>
    <cellStyle name="_MBT管理圖表-9410_合併管理報表-9503-ellisa_合併管理報表-9510_提供TFN 9604 CFO報告檔(台媒)" xfId="711"/>
    <cellStyle name="_MBT管理圖表-9410_合併管理報表-9503-ellisa_合併管理報表-9511" xfId="712"/>
    <cellStyle name="_MBT管理圖表-9410_合併管理報表-9503-ellisa_合併管理報表-9511_提供TFN 9604 CFO報告檔(台媒)" xfId="713"/>
    <cellStyle name="_MBT管理圖表-9410_合併管理報表-9503-ellisa_合併管理報表-9512" xfId="714"/>
    <cellStyle name="_MBT管理圖表-9410_合併管理報表-9503-ellisa_合併管理報表-9512_提供TFN 9604 CFO報告檔(台媒)" xfId="715"/>
    <cellStyle name="_MBT管理圖表-9410_合併管理報表-9503-ellisa_季別-損益細項分析" xfId="716"/>
    <cellStyle name="_MBT管理圖表-9410_合併管理報表-9503-ellisa_季別-損益細項分析_提供TFN 9604 CFO報告檔(台媒)" xfId="717"/>
    <cellStyle name="_MBT管理圖表-9410_合併管理報表-9503-ellisa_備份合併管理報表-9512" xfId="718"/>
    <cellStyle name="_MBT管理圖表-9410_合併管理報表-9503-ellisa_備份合併管理報表-9512_提供TFN 9604 CFO報告檔(台媒)" xfId="719"/>
    <cellStyle name="_MBT管理圖表-9410_合併管理報表-9503-ellisa_提供TFN 9604 CFO報告檔(台媒)" xfId="720"/>
    <cellStyle name="_MBT管理圖表-9410_提供TFN 9604 CFO報告檔(台媒)" xfId="721"/>
    <cellStyle name="_MBT管理圖表-9410_新增報表" xfId="722"/>
    <cellStyle name="_MBT管理圖表-9410_新增報表_2007預算損益表" xfId="723"/>
    <cellStyle name="_MBT管理圖表-9410_新增報表_2007預算損益表_2007預算損益表" xfId="724"/>
    <cellStyle name="_MBT管理圖表-9410_新增報表_2007預算損益表_2007預算損益表_96年度財測-Q3~Q4" xfId="725"/>
    <cellStyle name="_MBT管理圖表-9410_新增報表_2007預算損益表_2007預算損益表_96年度財測-Q3~Q4(to acc) (3)" xfId="726"/>
    <cellStyle name="_MBT管理圖表-9410_新增報表_2007預算損益表_2007預算損益表_Q2財測-for Acc" xfId="727"/>
    <cellStyle name="_MBT管理圖表-9410_新增報表_2007預算損益表_2007預算損益表_Q2財測-for Acc5 3" xfId="728"/>
    <cellStyle name="_MBT管理圖表-9410_新增報表_2007預算損益表_2007預算損益表_Q2財測-for Acc5 3 (2)" xfId="729"/>
    <cellStyle name="_MBT管理圖表-9410_新增報表_2007預算損益表_2007預算損益表-0124" xfId="730"/>
    <cellStyle name="_MBT管理圖表-9410_新增報表_2007預算損益表_2007預算損益表-0124_96年度財測-Q3~Q4" xfId="731"/>
    <cellStyle name="_MBT管理圖表-9410_新增報表_2007預算損益表_2007預算損益表-0124_96年度財測-Q3~Q4(to acc) (3)" xfId="732"/>
    <cellStyle name="_MBT管理圖表-9410_新增報表_2007預算損益表_2007預算損益表-0124_Q2財測-for Acc" xfId="733"/>
    <cellStyle name="_MBT管理圖表-9410_新增報表_2007預算損益表_2007預算損益表-0124_Q2財測-for Acc5 3" xfId="734"/>
    <cellStyle name="_MBT管理圖表-9410_新增報表_2007預算損益表_2007預算損益表-0124_Q2財測-for Acc5 3 (2)" xfId="735"/>
    <cellStyle name="_MBT管理圖表-9410_新增報表_2007預算損益表_96年度財測-Q3~Q4" xfId="736"/>
    <cellStyle name="_MBT管理圖表-9410_新增報表_2007預算損益表_96年度財測-Q3~Q4(to acc) (3)" xfId="737"/>
    <cellStyle name="_MBT管理圖表-9410_新增報表_2007預算損益表_Q2財測-for Acc" xfId="738"/>
    <cellStyle name="_MBT管理圖表-9410_新增報表_2007預算損益表_Q2財測-for Acc5 3" xfId="739"/>
    <cellStyle name="_MBT管理圖表-9410_新增報表_2007預算損益表_Q2財測-for Acc5 3 (2)" xfId="740"/>
    <cellStyle name="_MBT管理圖表-9410_新增報表_2007預算損益表-2" xfId="741"/>
    <cellStyle name="_MBT管理圖表-9410_新增報表_2007預算損益表-2_2007預算損益表" xfId="742"/>
    <cellStyle name="_MBT管理圖表-9410_新增報表_2007預算損益表-2_2007預算損益表_96年度財測-Q3~Q4" xfId="743"/>
    <cellStyle name="_MBT管理圖表-9410_新增報表_2007預算損益表-2_2007預算損益表_96年度財測-Q3~Q4(to acc) (3)" xfId="744"/>
    <cellStyle name="_MBT管理圖表-9410_新增報表_2007預算損益表-2_2007預算損益表_Q2財測-for Acc" xfId="745"/>
    <cellStyle name="_MBT管理圖表-9410_新增報表_2007預算損益表-2_2007預算損益表_Q2財測-for Acc5 3" xfId="746"/>
    <cellStyle name="_MBT管理圖表-9410_新增報表_2007預算損益表-2_2007預算損益表_Q2財測-for Acc5 3 (2)" xfId="747"/>
    <cellStyle name="_MBT管理圖表-9410_新增報表_2007預算損益表-2_2007預算損益表-0124" xfId="748"/>
    <cellStyle name="_MBT管理圖表-9410_新增報表_2007預算損益表-2_2007預算損益表-0124_96年度財測-Q3~Q4" xfId="749"/>
    <cellStyle name="_MBT管理圖表-9410_新增報表_2007預算損益表-2_2007預算損益表-0124_96年度財測-Q3~Q4(to acc) (3)" xfId="750"/>
    <cellStyle name="_MBT管理圖表-9410_新增報表_2007預算損益表-2_2007預算損益表-0124_Q2財測-for Acc" xfId="751"/>
    <cellStyle name="_MBT管理圖表-9410_新增報表_2007預算損益表-2_2007預算損益表-0124_Q2財測-for Acc5 3" xfId="752"/>
    <cellStyle name="_MBT管理圖表-9410_新增報表_2007預算損益表-2_2007預算損益表-0124_Q2財測-for Acc5 3 (2)" xfId="753"/>
    <cellStyle name="_MBT管理圖表-9410_新增報表_2007預算損益表-2_96年度財測-Q3~Q4" xfId="754"/>
    <cellStyle name="_MBT管理圖表-9410_新增報表_2007預算損益表-2_96年度財測-Q3~Q4(to acc) (3)" xfId="755"/>
    <cellStyle name="_MBT管理圖表-9410_新增報表_2007預算損益表-2_Q2財測-for Acc" xfId="756"/>
    <cellStyle name="_MBT管理圖表-9410_新增報表_2007預算損益表-2_Q2財測-for Acc5 3" xfId="757"/>
    <cellStyle name="_MBT管理圖表-9410_新增報表_2007預算損益表-2_Q2財測-for Acc5 3 (2)" xfId="758"/>
    <cellStyle name="_MBT管理圖表-9410_新增報表_9503合併圖表-暫結" xfId="759"/>
    <cellStyle name="_MBT管理圖表-9410_新增報表_9503合併圖表-暫結_提供TFN 9604 CFO報告檔(台媒)" xfId="760"/>
    <cellStyle name="_MBT管理圖表-9410_新增報表_9503合併圖表-暫結-TO處長" xfId="761"/>
    <cellStyle name="_MBT管理圖表-9410_新增報表_9503合併圖表-暫結-TO處長_2007預算損益表" xfId="762"/>
    <cellStyle name="_MBT管理圖表-9410_新增報表_9503合併圖表-暫結-TO處長_2007預算損益表_2007預算損益表" xfId="763"/>
    <cellStyle name="_MBT管理圖表-9410_新增報表_9503合併圖表-暫結-TO處長_2007預算損益表_2007預算損益表_96年度財測-Q3~Q4" xfId="764"/>
    <cellStyle name="_MBT管理圖表-9410_新增報表_9503合併圖表-暫結-TO處長_2007預算損益表_2007預算損益表_96年度財測-Q3~Q4(to acc) (3)" xfId="765"/>
    <cellStyle name="_MBT管理圖表-9410_新增報表_9503合併圖表-暫結-TO處長_2007預算損益表_2007預算損益表_Q2財測-for Acc" xfId="766"/>
    <cellStyle name="_MBT管理圖表-9410_新增報表_9503合併圖表-暫結-TO處長_2007預算損益表_2007預算損益表_Q2財測-for Acc5 3" xfId="767"/>
    <cellStyle name="_MBT管理圖表-9410_新增報表_9503合併圖表-暫結-TO處長_2007預算損益表_2007預算損益表_Q2財測-for Acc5 3 (2)" xfId="768"/>
    <cellStyle name="_MBT管理圖表-9410_新增報表_9503合併圖表-暫結-TO處長_2007預算損益表_2007預算損益表-0124" xfId="769"/>
    <cellStyle name="_MBT管理圖表-9410_新增報表_9503合併圖表-暫結-TO處長_2007預算損益表_2007預算損益表-0124_96年度財測-Q3~Q4" xfId="770"/>
    <cellStyle name="_MBT管理圖表-9410_新增報表_9503合併圖表-暫結-TO處長_2007預算損益表_2007預算損益表-0124_96年度財測-Q3~Q4(to acc) (3)" xfId="771"/>
    <cellStyle name="_MBT管理圖表-9410_新增報表_9503合併圖表-暫結-TO處長_2007預算損益表_2007預算損益表-0124_Q2財測-for Acc" xfId="772"/>
    <cellStyle name="_MBT管理圖表-9410_新增報表_9503合併圖表-暫結-TO處長_2007預算損益表_2007預算損益表-0124_Q2財測-for Acc5 3" xfId="773"/>
    <cellStyle name="_MBT管理圖表-9410_新增報表_9503合併圖表-暫結-TO處長_2007預算損益表_2007預算損益表-0124_Q2財測-for Acc5 3 (2)" xfId="774"/>
    <cellStyle name="_MBT管理圖表-9410_新增報表_9503合併圖表-暫結-TO處長_2007預算損益表_96年度財測-Q3~Q4" xfId="775"/>
    <cellStyle name="_MBT管理圖表-9410_新增報表_9503合併圖表-暫結-TO處長_2007預算損益表_96年度財測-Q3~Q4(to acc) (3)" xfId="776"/>
    <cellStyle name="_MBT管理圖表-9410_新增報表_9503合併圖表-暫結-TO處長_2007預算損益表_Q2財測-for Acc" xfId="777"/>
    <cellStyle name="_MBT管理圖表-9410_新增報表_9503合併圖表-暫結-TO處長_2007預算損益表_Q2財測-for Acc5 3" xfId="778"/>
    <cellStyle name="_MBT管理圖表-9410_新增報表_9503合併圖表-暫結-TO處長_2007預算損益表_Q2財測-for Acc5 3 (2)" xfId="779"/>
    <cellStyle name="_MBT管理圖表-9410_新增報表_9503合併圖表-暫結-TO處長_2007預算損益表-2" xfId="780"/>
    <cellStyle name="_MBT管理圖表-9410_新增報表_9503合併圖表-暫結-TO處長_2007預算損益表-2_2007預算損益表" xfId="781"/>
    <cellStyle name="_MBT管理圖表-9410_新增報表_9503合併圖表-暫結-TO處長_2007預算損益表-2_2007預算損益表_96年度財測-Q3~Q4" xfId="782"/>
    <cellStyle name="_MBT管理圖表-9410_新增報表_9503合併圖表-暫結-TO處長_2007預算損益表-2_2007預算損益表_96年度財測-Q3~Q4(to acc) (3)" xfId="783"/>
    <cellStyle name="_MBT管理圖表-9410_新增報表_9503合併圖表-暫結-TO處長_2007預算損益表-2_2007預算損益表_Q2財測-for Acc" xfId="784"/>
    <cellStyle name="_MBT管理圖表-9410_新增報表_9503合併圖表-暫結-TO處長_2007預算損益表-2_2007預算損益表_Q2財測-for Acc5 3" xfId="785"/>
    <cellStyle name="_MBT管理圖表-9410_新增報表_9503合併圖表-暫結-TO處長_2007預算損益表-2_2007預算損益表_Q2財測-for Acc5 3 (2)" xfId="786"/>
    <cellStyle name="_MBT管理圖表-9410_新增報表_9503合併圖表-暫結-TO處長_2007預算損益表-2_2007預算損益表-0124" xfId="787"/>
    <cellStyle name="_MBT管理圖表-9410_新增報表_9503合併圖表-暫結-TO處長_2007預算損益表-2_2007預算損益表-0124_96年度財測-Q3~Q4" xfId="788"/>
    <cellStyle name="_MBT管理圖表-9410_新增報表_9503合併圖表-暫結-TO處長_2007預算損益表-2_2007預算損益表-0124_96年度財測-Q3~Q4(to acc) (3)" xfId="789"/>
    <cellStyle name="_MBT管理圖表-9410_新增報表_9503合併圖表-暫結-TO處長_2007預算損益表-2_2007預算損益表-0124_Q2財測-for Acc" xfId="790"/>
    <cellStyle name="_MBT管理圖表-9410_新增報表_9503合併圖表-暫結-TO處長_2007預算損益表-2_2007預算損益表-0124_Q2財測-for Acc5 3" xfId="791"/>
    <cellStyle name="_MBT管理圖表-9410_新增報表_9503合併圖表-暫結-TO處長_2007預算損益表-2_2007預算損益表-0124_Q2財測-for Acc5 3 (2)" xfId="792"/>
    <cellStyle name="_MBT管理圖表-9410_新增報表_9503合併圖表-暫結-TO處長_2007預算損益表-2_96年度財測-Q3~Q4" xfId="793"/>
    <cellStyle name="_MBT管理圖表-9410_新增報表_9503合併圖表-暫結-TO處長_2007預算損益表-2_96年度財測-Q3~Q4(to acc) (3)" xfId="794"/>
    <cellStyle name="_MBT管理圖表-9410_新增報表_9503合併圖表-暫結-TO處長_2007預算損益表-2_Q2財測-for Acc" xfId="795"/>
    <cellStyle name="_MBT管理圖表-9410_新增報表_9503合併圖表-暫結-TO處長_2007預算損益表-2_Q2財測-for Acc5 3" xfId="796"/>
    <cellStyle name="_MBT管理圖表-9410_新增報表_9503合併圖表-暫結-TO處長_2007預算損益表-2_Q2財測-for Acc5 3 (2)" xfId="797"/>
    <cellStyle name="_MBT管理圖表-9410_新增報表_9503合併圖表-暫結-TO處長_96年度財測-Q3~Q4" xfId="798"/>
    <cellStyle name="_MBT管理圖表-9410_新增報表_9503合併圖表-暫結-TO處長_96年度財測-Q3~Q4(to acc) (3)" xfId="799"/>
    <cellStyle name="_MBT管理圖表-9410_新增報表_9503合併圖表-暫結-TO處長_Q2財測-for Acc" xfId="800"/>
    <cellStyle name="_MBT管理圖表-9410_新增報表_9503合併圖表-暫結-TO處長_Q2財測-for Acc5 3" xfId="801"/>
    <cellStyle name="_MBT管理圖表-9410_新增報表_9503合併圖表-暫結-TO處長_Q2財測-for Acc5 3 (2)" xfId="802"/>
    <cellStyle name="_MBT管理圖表-9410_新增報表_9503合併圖表-暫結-TO處長_提供TFN 9604 CFO報告檔(台媒)" xfId="803"/>
    <cellStyle name="_MBT管理圖表-9410_新增報表_950406-9503合併圖表-暫結-TO處長" xfId="804"/>
    <cellStyle name="_MBT管理圖表-9410_新增報表_950406-9503合併圖表-暫結-TO處長_2007預算損益表" xfId="805"/>
    <cellStyle name="_MBT管理圖表-9410_新增報表_950406-9503合併圖表-暫結-TO處長_2007預算損益表_2007預算損益表" xfId="806"/>
    <cellStyle name="_MBT管理圖表-9410_新增報表_950406-9503合併圖表-暫結-TO處長_2007預算損益表_2007預算損益表_96年度財測-Q3~Q4" xfId="807"/>
    <cellStyle name="_MBT管理圖表-9410_新增報表_950406-9503合併圖表-暫結-TO處長_2007預算損益表_2007預算損益表_96年度財測-Q3~Q4(to acc) (3)" xfId="808"/>
    <cellStyle name="_MBT管理圖表-9410_新增報表_950406-9503合併圖表-暫結-TO處長_2007預算損益表_2007預算損益表_Q2財測-for Acc" xfId="809"/>
    <cellStyle name="_MBT管理圖表-9410_新增報表_950406-9503合併圖表-暫結-TO處長_2007預算損益表_2007預算損益表_Q2財測-for Acc5 3" xfId="810"/>
    <cellStyle name="_MBT管理圖表-9410_新增報表_950406-9503合併圖表-暫結-TO處長_2007預算損益表_2007預算損益表_Q2財測-for Acc5 3 (2)" xfId="811"/>
    <cellStyle name="_MBT管理圖表-9410_新增報表_950406-9503合併圖表-暫結-TO處長_2007預算損益表_2007預算損益表-0124" xfId="812"/>
    <cellStyle name="_MBT管理圖表-9410_新增報表_950406-9503合併圖表-暫結-TO處長_2007預算損益表_2007預算損益表-0124_96年度財測-Q3~Q4" xfId="813"/>
    <cellStyle name="_MBT管理圖表-9410_新增報表_950406-9503合併圖表-暫結-TO處長_2007預算損益表_2007預算損益表-0124_96年度財測-Q3~Q4(to acc) (3)" xfId="814"/>
    <cellStyle name="_MBT管理圖表-9410_新增報表_950406-9503合併圖表-暫結-TO處長_2007預算損益表_2007預算損益表-0124_Q2財測-for Acc" xfId="815"/>
    <cellStyle name="_MBT管理圖表-9410_新增報表_950406-9503合併圖表-暫結-TO處長_2007預算損益表_2007預算損益表-0124_Q2財測-for Acc5 3" xfId="816"/>
    <cellStyle name="_MBT管理圖表-9410_新增報表_950406-9503合併圖表-暫結-TO處長_2007預算損益表_2007預算損益表-0124_Q2財測-for Acc5 3 (2)" xfId="817"/>
    <cellStyle name="_MBT管理圖表-9410_新增報表_950406-9503合併圖表-暫結-TO處長_2007預算損益表_96年度財測-Q3~Q4" xfId="818"/>
    <cellStyle name="_MBT管理圖表-9410_新增報表_950406-9503合併圖表-暫結-TO處長_2007預算損益表_96年度財測-Q3~Q4(to acc) (3)" xfId="819"/>
    <cellStyle name="_MBT管理圖表-9410_新增報表_950406-9503合併圖表-暫結-TO處長_2007預算損益表_Q2財測-for Acc" xfId="820"/>
    <cellStyle name="_MBT管理圖表-9410_新增報表_950406-9503合併圖表-暫結-TO處長_2007預算損益表_Q2財測-for Acc5 3" xfId="821"/>
    <cellStyle name="_MBT管理圖表-9410_新增報表_950406-9503合併圖表-暫結-TO處長_2007預算損益表_Q2財測-for Acc5 3 (2)" xfId="822"/>
    <cellStyle name="_MBT管理圖表-9410_新增報表_950406-9503合併圖表-暫結-TO處長_2007預算損益表-2" xfId="823"/>
    <cellStyle name="_MBT管理圖表-9410_新增報表_950406-9503合併圖表-暫結-TO處長_2007預算損益表-2_2007預算損益表" xfId="824"/>
    <cellStyle name="_MBT管理圖表-9410_新增報表_950406-9503合併圖表-暫結-TO處長_2007預算損益表-2_2007預算損益表_96年度財測-Q3~Q4" xfId="825"/>
    <cellStyle name="_MBT管理圖表-9410_新增報表_950406-9503合併圖表-暫結-TO處長_2007預算損益表-2_2007預算損益表_96年度財測-Q3~Q4(to acc) (3)" xfId="826"/>
    <cellStyle name="_MBT管理圖表-9410_新增報表_950406-9503合併圖表-暫結-TO處長_2007預算損益表-2_2007預算損益表_Q2財測-for Acc" xfId="827"/>
    <cellStyle name="_MBT管理圖表-9410_新增報表_950406-9503合併圖表-暫結-TO處長_2007預算損益表-2_2007預算損益表_Q2財測-for Acc5 3" xfId="828"/>
    <cellStyle name="_MBT管理圖表-9410_新增報表_950406-9503合併圖表-暫結-TO處長_2007預算損益表-2_2007預算損益表_Q2財測-for Acc5 3 (2)" xfId="829"/>
    <cellStyle name="_MBT管理圖表-9410_新增報表_950406-9503合併圖表-暫結-TO處長_2007預算損益表-2_2007預算損益表-0124" xfId="830"/>
    <cellStyle name="_MBT管理圖表-9410_新增報表_950406-9503合併圖表-暫結-TO處長_2007預算損益表-2_2007預算損益表-0124_96年度財測-Q3~Q4" xfId="831"/>
    <cellStyle name="_MBT管理圖表-9410_新增報表_950406-9503合併圖表-暫結-TO處長_2007預算損益表-2_2007預算損益表-0124_96年度財測-Q3~Q4(to acc) (3)" xfId="832"/>
    <cellStyle name="_MBT管理圖表-9410_新增報表_950406-9503合併圖表-暫結-TO處長_2007預算損益表-2_2007預算損益表-0124_Q2財測-for Acc" xfId="833"/>
    <cellStyle name="_MBT管理圖表-9410_新增報表_950406-9503合併圖表-暫結-TO處長_2007預算損益表-2_2007預算損益表-0124_Q2財測-for Acc5 3" xfId="834"/>
    <cellStyle name="_MBT管理圖表-9410_新增報表_950406-9503合併圖表-暫結-TO處長_2007預算損益表-2_2007預算損益表-0124_Q2財測-for Acc5 3 (2)" xfId="835"/>
    <cellStyle name="_MBT管理圖表-9410_新增報表_950406-9503合併圖表-暫結-TO處長_2007預算損益表-2_96年度財測-Q3~Q4" xfId="836"/>
    <cellStyle name="_MBT管理圖表-9410_新增報表_950406-9503合併圖表-暫結-TO處長_2007預算損益表-2_96年度財測-Q3~Q4(to acc) (3)" xfId="837"/>
    <cellStyle name="_MBT管理圖表-9410_新增報表_950406-9503合併圖表-暫結-TO處長_2007預算損益表-2_Q2財測-for Acc" xfId="838"/>
    <cellStyle name="_MBT管理圖表-9410_新增報表_950406-9503合併圖表-暫結-TO處長_2007預算損益表-2_Q2財測-for Acc5 3" xfId="839"/>
    <cellStyle name="_MBT管理圖表-9410_新增報表_950406-9503合併圖表-暫結-TO處長_2007預算損益表-2_Q2財測-for Acc5 3 (2)" xfId="840"/>
    <cellStyle name="_MBT管理圖表-9410_新增報表_950406-9503合併圖表-暫結-TO處長_96年度財測-Q3~Q4" xfId="841"/>
    <cellStyle name="_MBT管理圖表-9410_新增報表_950406-9503合併圖表-暫結-TO處長_96年度財測-Q3~Q4(to acc) (3)" xfId="842"/>
    <cellStyle name="_MBT管理圖表-9410_新增報表_950406-9503合併圖表-暫結-TO處長_Q2財測-for Acc" xfId="843"/>
    <cellStyle name="_MBT管理圖表-9410_新增報表_950406-9503合併圖表-暫結-TO處長_Q2財測-for Acc5 3" xfId="844"/>
    <cellStyle name="_MBT管理圖表-9410_新增報表_950406-9503合併圖表-暫結-TO處長_Q2財測-for Acc5 3 (2)" xfId="845"/>
    <cellStyle name="_MBT管理圖表-9410_新增報表_950406-9503合併圖表-暫結-TO處長_提供TFN 9604 CFO報告檔(台媒)" xfId="846"/>
    <cellStyle name="_MBT管理圖表-9410_新增報表_9504合併圖表-暫結-新增圖表" xfId="847"/>
    <cellStyle name="_MBT管理圖表-9410_新增報表_9504合併圖表-暫結-新增圖表_提供TFN 9604 CFO報告檔(台媒)" xfId="848"/>
    <cellStyle name="_MBT管理圖表-9410_新增報表_96年度財測-Q3~Q4" xfId="849"/>
    <cellStyle name="_MBT管理圖表-9410_新增報表_96年度財測-Q3~Q4(to acc) (3)" xfId="850"/>
    <cellStyle name="_MBT管理圖表-9410_新增報表_Q2財測-for Acc" xfId="851"/>
    <cellStyle name="_MBT管理圖表-9410_新增報表_Q2財測-for Acc5 3" xfId="852"/>
    <cellStyle name="_MBT管理圖表-9410_新增報表_Q2財測-for Acc5 3 (2)" xfId="853"/>
    <cellStyle name="_MBT管理圖表-9410_新增報表_提供TFN 9604 CFO報告檔(台媒)" xfId="854"/>
    <cellStyle name="_MBT管理圖表-9410_新增報表_複本 9507合併圖表-暫結1" xfId="855"/>
    <cellStyle name="_MBT管理圖表-9410_新增報表_複本 9507合併圖表-暫結1_提供TFN 9604 CFO報告檔(台媒)" xfId="856"/>
    <cellStyle name="_TAT管理圖表-圖9405暫結" xfId="857"/>
    <cellStyle name="0,0_x000d__x000a_NA_x000d__x000a_" xfId="858"/>
    <cellStyle name="000,s" xfId="859"/>
    <cellStyle name="-000,s" xfId="860"/>
    <cellStyle name="args.style" xfId="861"/>
    <cellStyle name="Blue Inputs" xfId="862"/>
    <cellStyle name="Calc Currency (0)" xfId="863"/>
    <cellStyle name="Centered Heading" xfId="864"/>
    <cellStyle name="Column_Title" xfId="865"/>
    <cellStyle name="Comma %" xfId="866"/>
    <cellStyle name="Comma [0] 2" xfId="867"/>
    <cellStyle name="Comma 0.0" xfId="868"/>
    <cellStyle name="Comma 0.0%" xfId="869"/>
    <cellStyle name="Comma 0.00" xfId="870"/>
    <cellStyle name="Comma 0.00%" xfId="871"/>
    <cellStyle name="Comma 0.000" xfId="872"/>
    <cellStyle name="Comma 0.000%" xfId="873"/>
    <cellStyle name="Comma 2" xfId="1"/>
    <cellStyle name="Comma 3" xfId="7"/>
    <cellStyle name="Comma 4" xfId="950"/>
    <cellStyle name="Company Name" xfId="874"/>
    <cellStyle name="Copied" xfId="875"/>
    <cellStyle name="CR Comma" xfId="876"/>
    <cellStyle name="CR Currency" xfId="877"/>
    <cellStyle name="Credit" xfId="878"/>
    <cellStyle name="Credit subtotal" xfId="879"/>
    <cellStyle name="Credit Total" xfId="880"/>
    <cellStyle name="Currency %" xfId="881"/>
    <cellStyle name="Currency [0] 2" xfId="882"/>
    <cellStyle name="Currency [2]" xfId="883"/>
    <cellStyle name="Currency 0.0" xfId="884"/>
    <cellStyle name="Currency 0.0%" xfId="885"/>
    <cellStyle name="Currency 0.00" xfId="886"/>
    <cellStyle name="Currency 0.00%" xfId="887"/>
    <cellStyle name="Currency 0.000" xfId="888"/>
    <cellStyle name="Currency 0.000%" xfId="889"/>
    <cellStyle name="Date" xfId="890"/>
    <cellStyle name="Debit" xfId="891"/>
    <cellStyle name="Debit subtotal" xfId="892"/>
    <cellStyle name="Debit Total" xfId="893"/>
    <cellStyle name="Entered" xfId="894"/>
    <cellStyle name="Euro" xfId="895"/>
    <cellStyle name="Followed Hyperlink" xfId="896"/>
    <cellStyle name="Grey" xfId="897"/>
    <cellStyle name="gs]_x000d__x000a_Window=1,0,639,480, , ,1_x000d__x000a_dir1=0,0,631,205,-1,-1,1,30,204,1905,249,C:\DATABASE\CHI475T\*.*_x000d__x000a_dir7=132,132," xfId="898"/>
    <cellStyle name="Header1" xfId="899"/>
    <cellStyle name="Header2" xfId="900"/>
    <cellStyle name="Heading" xfId="901"/>
    <cellStyle name="Heading No Underline" xfId="902"/>
    <cellStyle name="Heading With Underline" xfId="903"/>
    <cellStyle name="HEADINGS" xfId="904"/>
    <cellStyle name="HEADINGSTOP" xfId="905"/>
    <cellStyle name="Hyperlink" xfId="906"/>
    <cellStyle name="Input [yellow]" xfId="907"/>
    <cellStyle name="Input cells" xfId="908"/>
    <cellStyle name="JOAN" xfId="909"/>
    <cellStyle name="KSTBCurr" xfId="910"/>
    <cellStyle name="no dec" xfId="911"/>
    <cellStyle name="Normal - Style1" xfId="912"/>
    <cellStyle name="Normal 2" xfId="2"/>
    <cellStyle name="Normal 3" xfId="6"/>
    <cellStyle name="Normal 4" xfId="949"/>
    <cellStyle name="per.style" xfId="913"/>
    <cellStyle name="Percent %" xfId="914"/>
    <cellStyle name="Percent % Long Underline" xfId="915"/>
    <cellStyle name="Percent %_Worksheet in  US Financial Statements Ref. Workbook - Single Co" xfId="916"/>
    <cellStyle name="Percent (0)" xfId="917"/>
    <cellStyle name="Percent [2]" xfId="918"/>
    <cellStyle name="Percent 0.0%" xfId="919"/>
    <cellStyle name="Percent 0.0% Long Underline" xfId="920"/>
    <cellStyle name="Percent 0.00%" xfId="921"/>
    <cellStyle name="Percent 0.00% Long Underline" xfId="922"/>
    <cellStyle name="Percent 0.000%" xfId="923"/>
    <cellStyle name="Percent 0.000% Long Underline" xfId="924"/>
    <cellStyle name="Percent 2" xfId="9"/>
    <cellStyle name="Percent 3" xfId="951"/>
    <cellStyle name="regstoresfromspecstores" xfId="925"/>
    <cellStyle name="Released" xfId="926"/>
    <cellStyle name="RevList" xfId="927"/>
    <cellStyle name="SHADEDSTORES" xfId="928"/>
    <cellStyle name="specstores" xfId="929"/>
    <cellStyle name="Standard_Sheet1" xfId="930"/>
    <cellStyle name="Subtotal" xfId="931"/>
    <cellStyle name="Tickmark" xfId="932"/>
    <cellStyle name="W鄣rung [0]_cashflow (2)" xfId="933"/>
    <cellStyle name="W鄣rung_cashflow (2)" xfId="934"/>
    <cellStyle name="一般" xfId="0" builtinId="0"/>
    <cellStyle name="一般 2" xfId="945"/>
    <cellStyle name="一般 3" xfId="13"/>
    <cellStyle name="一般_TCC fact sheet" xfId="3"/>
    <cellStyle name="千分位" xfId="4" builtinId="3"/>
    <cellStyle name="千分位 2" xfId="8"/>
    <cellStyle name="千分位 3" xfId="946"/>
    <cellStyle name="千分位 4" xfId="935"/>
    <cellStyle name="百分比" xfId="5" builtinId="5"/>
    <cellStyle name="百分比 2" xfId="10"/>
    <cellStyle name="百分比 3" xfId="947"/>
    <cellStyle name="百分比 4" xfId="936"/>
    <cellStyle name="常规_Sheet1" xfId="937"/>
    <cellStyle name="貨幣 2" xfId="11"/>
    <cellStyle name="貨幣 3" xfId="938"/>
    <cellStyle name="貨幣[0]_073" xfId="939"/>
    <cellStyle name="備註 2" xfId="940"/>
    <cellStyle name="超連結mal_Sum?" xfId="941"/>
    <cellStyle name="樣式 1" xfId="12"/>
    <cellStyle name="樣式 1 2" xfId="948"/>
    <cellStyle name="樣式 1 3" xfId="942"/>
    <cellStyle name="樣式 2" xfId="943"/>
    <cellStyle name="隨後的超連結_2004 追溯後管理報表" xfId="94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mo/&#25613;&#30410;&#34920;/101&#24180;&#26376;&#32080;_&#37325;&#20998;&#39006;&#244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act%20Sheet/Mobile%20fact%20sheet_2013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act%20Sheet/Mobile%20fact%20sheet_2013_nonbundle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ey%20Number/BU&#21029;&#31649;&#29702;&#22577;&#34920;/10210/BU_Margin_by_month_12-13_bundle_18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act%20Sheet/TWM%20Consolidated%20fact%20sheet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問題回覆"/>
      <sheetName val="工作表1"/>
      <sheetName val="yoy"/>
      <sheetName val="藥妝店點"/>
      <sheetName val="宅配通Y13預算(月份別)"/>
      <sheetName val="百貨營業坪數"/>
      <sheetName val="北京歌華(內蒙)"/>
      <sheetName val="北京收入(圖) "/>
      <sheetName val="Y13"/>
      <sheetName val="Y12(IFRS)"/>
      <sheetName val="Y12(重分類後)"/>
      <sheetName val="Y13重分類後"/>
      <sheetName val="工作表2"/>
      <sheetName val="工作表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">
          <cell r="B4">
            <v>1477589415</v>
          </cell>
          <cell r="C4">
            <v>1303992783</v>
          </cell>
          <cell r="D4">
            <v>1442566145</v>
          </cell>
          <cell r="E4">
            <v>1321254231</v>
          </cell>
          <cell r="F4">
            <v>1423013835</v>
          </cell>
          <cell r="G4">
            <v>1321822799</v>
          </cell>
          <cell r="H4">
            <v>1485789424</v>
          </cell>
          <cell r="I4">
            <v>1538784173</v>
          </cell>
          <cell r="J4">
            <v>1429811845</v>
          </cell>
          <cell r="K4">
            <v>1577238978</v>
          </cell>
          <cell r="L4">
            <v>1606133810</v>
          </cell>
          <cell r="M4">
            <v>1818942702</v>
          </cell>
        </row>
        <row r="5">
          <cell r="B5">
            <v>759417993</v>
          </cell>
          <cell r="C5">
            <v>586151146</v>
          </cell>
          <cell r="D5">
            <v>661272537</v>
          </cell>
          <cell r="E5">
            <v>579049557</v>
          </cell>
          <cell r="F5">
            <v>604878373</v>
          </cell>
          <cell r="G5">
            <v>545736214</v>
          </cell>
          <cell r="H5">
            <v>609489735</v>
          </cell>
          <cell r="I5">
            <v>585619041</v>
          </cell>
          <cell r="J5">
            <v>519763603</v>
          </cell>
          <cell r="K5">
            <v>592083154</v>
          </cell>
          <cell r="L5">
            <v>565888802</v>
          </cell>
          <cell r="M5">
            <v>597108074</v>
          </cell>
        </row>
        <row r="6">
          <cell r="B6">
            <v>540916956</v>
          </cell>
          <cell r="C6">
            <v>516949627</v>
          </cell>
          <cell r="D6">
            <v>560117188</v>
          </cell>
          <cell r="E6">
            <v>555395804</v>
          </cell>
          <cell r="F6">
            <v>605173227</v>
          </cell>
          <cell r="G6">
            <v>593003574</v>
          </cell>
          <cell r="H6">
            <v>660033954</v>
          </cell>
          <cell r="I6">
            <v>738553422</v>
          </cell>
          <cell r="J6">
            <v>699709392</v>
          </cell>
          <cell r="K6">
            <v>768807693</v>
          </cell>
          <cell r="L6">
            <v>813401011</v>
          </cell>
          <cell r="M6">
            <v>990544356</v>
          </cell>
        </row>
        <row r="7">
          <cell r="B7">
            <v>106856254</v>
          </cell>
          <cell r="C7">
            <v>130053918</v>
          </cell>
          <cell r="D7">
            <v>147667692</v>
          </cell>
          <cell r="E7">
            <v>119125253</v>
          </cell>
          <cell r="F7">
            <v>137841400</v>
          </cell>
          <cell r="G7">
            <v>108579243</v>
          </cell>
          <cell r="H7">
            <v>128443762</v>
          </cell>
          <cell r="I7">
            <v>126548431</v>
          </cell>
          <cell r="J7">
            <v>122351138</v>
          </cell>
          <cell r="K7">
            <v>119951995</v>
          </cell>
          <cell r="L7">
            <v>136557286</v>
          </cell>
          <cell r="M7">
            <v>140530480</v>
          </cell>
        </row>
      </sheetData>
      <sheetData sheetId="11" refreshError="1"/>
      <sheetData sheetId="12">
        <row r="2">
          <cell r="B2">
            <v>5138360854</v>
          </cell>
        </row>
      </sheetData>
      <sheetData sheetId="13">
        <row r="1">
          <cell r="B1" t="str">
            <v>4Q12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PU MOU per sub"/>
      <sheetName val="TWM Consolidated"/>
      <sheetName val="data as % of sales _revised"/>
      <sheetName val="Sheet1"/>
      <sheetName val="TWM+MBT+TAT"/>
      <sheetName val="data as % of sales"/>
    </sheetNames>
    <sheetDataSet>
      <sheetData sheetId="0" refreshError="1"/>
      <sheetData sheetId="1">
        <row r="10">
          <cell r="DC10">
            <v>737.50080944287333</v>
          </cell>
          <cell r="DD10">
            <v>715.4373160322657</v>
          </cell>
          <cell r="DE10">
            <v>747.4186654686074</v>
          </cell>
          <cell r="DF10">
            <v>723.73776570409643</v>
          </cell>
          <cell r="DG10">
            <v>736.91117168367384</v>
          </cell>
          <cell r="DH10">
            <v>739.52601841941907</v>
          </cell>
          <cell r="DI10">
            <v>747.31098332474494</v>
          </cell>
          <cell r="DJ10">
            <v>744.87699442817905</v>
          </cell>
          <cell r="DK10">
            <v>723.25820546680723</v>
          </cell>
          <cell r="DL10">
            <v>734.38629110633906</v>
          </cell>
          <cell r="DM10">
            <v>721.1998814953738</v>
          </cell>
          <cell r="DN10">
            <v>742.60098791044368</v>
          </cell>
          <cell r="DP10">
            <v>728.93505375510392</v>
          </cell>
          <cell r="DQ10">
            <v>703.44612588374684</v>
          </cell>
        </row>
        <row r="14">
          <cell r="DC14">
            <v>0.27120207637043747</v>
          </cell>
          <cell r="DD14">
            <v>0.27889717355128069</v>
          </cell>
          <cell r="DE14">
            <v>0.27639427415230683</v>
          </cell>
          <cell r="DF14">
            <v>0.28627401526033142</v>
          </cell>
          <cell r="DG14">
            <v>0.28802032949258505</v>
          </cell>
          <cell r="DH14">
            <v>0.2913113183329179</v>
          </cell>
          <cell r="DI14">
            <v>0.29306797152467279</v>
          </cell>
          <cell r="DJ14">
            <v>0.29834351175475082</v>
          </cell>
          <cell r="DK14">
            <v>0.30718478556503603</v>
          </cell>
          <cell r="DL14">
            <v>0.31152877192096201</v>
          </cell>
          <cell r="DM14">
            <v>0.32184541878328804</v>
          </cell>
          <cell r="DN14">
            <v>0.32152018560746892</v>
          </cell>
          <cell r="DO14">
            <v>0.29569729645118098</v>
          </cell>
          <cell r="DP14">
            <v>0.33468394030292159</v>
          </cell>
          <cell r="DQ14">
            <v>0.35661884417752504</v>
          </cell>
        </row>
      </sheetData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PU MOU per sub"/>
      <sheetName val="TWM Consolidated"/>
      <sheetName val="data as % of sales _revised"/>
      <sheetName val="Sheet1"/>
      <sheetName val="TWM+MBT+TAT"/>
      <sheetName val="data as % of sales"/>
    </sheetNames>
    <sheetDataSet>
      <sheetData sheetId="0">
        <row r="135">
          <cell r="O135">
            <v>2.7547751126935305E-2</v>
          </cell>
        </row>
      </sheetData>
      <sheetData sheetId="1">
        <row r="10">
          <cell r="DR10">
            <v>741.95702411886498</v>
          </cell>
        </row>
        <row r="11">
          <cell r="DR11">
            <v>741.95702411886498</v>
          </cell>
          <cell r="DS11">
            <v>733.07908343317979</v>
          </cell>
        </row>
        <row r="15">
          <cell r="DR15">
            <v>0.3538874560129126</v>
          </cell>
          <cell r="DS15">
            <v>0.36020669800682004</v>
          </cell>
          <cell r="DT15">
            <v>0.3589507476721413</v>
          </cell>
          <cell r="DU15">
            <v>0.3685523736948112</v>
          </cell>
          <cell r="DV15">
            <v>0.36647691395122683</v>
          </cell>
          <cell r="DW15">
            <v>0.37658989087200573</v>
          </cell>
          <cell r="DX15">
            <v>0.38515820448024363</v>
          </cell>
          <cell r="DY15">
            <v>0.38423951932206324</v>
          </cell>
          <cell r="DZ15">
            <v>0.39229450738238125</v>
          </cell>
          <cell r="EA15">
            <v>0.39270476530309195</v>
          </cell>
          <cell r="EB15">
            <v>0.37024365134202486</v>
          </cell>
          <cell r="EC15">
            <v>0.40526501318641556</v>
          </cell>
        </row>
      </sheetData>
      <sheetData sheetId="2">
        <row r="35">
          <cell r="V35">
            <v>1970136065.0000002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G_月"/>
      <sheetName val="EBG_月"/>
      <sheetName val="HBG_月"/>
      <sheetName val="CBG_季"/>
      <sheetName val="EBG_季"/>
      <sheetName val="HBG_季"/>
      <sheetName val="大合併"/>
      <sheetName val="FBM"/>
      <sheetName val="NonBU"/>
    </sheetNames>
    <sheetDataSet>
      <sheetData sheetId="0">
        <row r="6">
          <cell r="F6">
            <v>6058087748.5100002</v>
          </cell>
          <cell r="G6">
            <v>5144468462.0300007</v>
          </cell>
          <cell r="H6">
            <v>5256581426.9300003</v>
          </cell>
          <cell r="I6">
            <v>5081660691.7800007</v>
          </cell>
          <cell r="J6">
            <v>5262156218.1199999</v>
          </cell>
          <cell r="K6">
            <v>5472533377.7800007</v>
          </cell>
          <cell r="L6">
            <v>5528068831.5400009</v>
          </cell>
          <cell r="M6">
            <v>5429033744.8100004</v>
          </cell>
          <cell r="N6">
            <v>5144419406.54</v>
          </cell>
          <cell r="O6">
            <v>5390941404.0799999</v>
          </cell>
          <cell r="P6">
            <v>5247855185.3999996</v>
          </cell>
          <cell r="Q6">
            <v>6612878644.1000004</v>
          </cell>
        </row>
        <row r="106">
          <cell r="F106">
            <v>2083076636.9953008</v>
          </cell>
          <cell r="G106">
            <v>1743389166.6292009</v>
          </cell>
          <cell r="H106">
            <v>1904146903.2268004</v>
          </cell>
          <cell r="I106">
            <v>1848073320.8132007</v>
          </cell>
          <cell r="J106">
            <v>1929566769.7951994</v>
          </cell>
          <cell r="K106">
            <v>1946453157.433001</v>
          </cell>
          <cell r="L106">
            <v>1941779954.8873012</v>
          </cell>
          <cell r="M106">
            <v>2003424903.1392007</v>
          </cell>
          <cell r="N106">
            <v>1923598882.0131998</v>
          </cell>
          <cell r="O106">
            <v>1898418673.0470002</v>
          </cell>
          <cell r="P106">
            <v>1961599257.9786</v>
          </cell>
          <cell r="Q106">
            <v>1822861617.0486002</v>
          </cell>
        </row>
      </sheetData>
      <sheetData sheetId="1">
        <row r="6">
          <cell r="F6">
            <v>883031355.48000002</v>
          </cell>
          <cell r="G6">
            <v>848146857.98000002</v>
          </cell>
          <cell r="H6">
            <v>881001563.07999992</v>
          </cell>
          <cell r="I6">
            <v>857062637.19000006</v>
          </cell>
          <cell r="J6">
            <v>869776731.91999996</v>
          </cell>
          <cell r="K6">
            <v>834781422.22000003</v>
          </cell>
          <cell r="L6">
            <v>896667602.49000001</v>
          </cell>
          <cell r="M6">
            <v>906813301.18999994</v>
          </cell>
          <cell r="N6">
            <v>842915943.46999991</v>
          </cell>
          <cell r="O6">
            <v>869010011.89999998</v>
          </cell>
          <cell r="P6">
            <v>888890947.57999992</v>
          </cell>
          <cell r="Q6">
            <v>887553596.89999998</v>
          </cell>
        </row>
        <row r="81">
          <cell r="F81">
            <v>201268102.1275</v>
          </cell>
          <cell r="G81">
            <v>241068799.87890005</v>
          </cell>
          <cell r="H81">
            <v>306985598.2974999</v>
          </cell>
          <cell r="I81">
            <v>294632070.76000005</v>
          </cell>
          <cell r="J81">
            <v>304620396.11480004</v>
          </cell>
          <cell r="K81">
            <v>286555396.77920002</v>
          </cell>
          <cell r="L81">
            <v>285876250.30320007</v>
          </cell>
          <cell r="M81">
            <v>298442145.98499995</v>
          </cell>
          <cell r="N81">
            <v>284888789.53439999</v>
          </cell>
          <cell r="O81">
            <v>300690048.19039994</v>
          </cell>
          <cell r="P81">
            <v>311669194.0708999</v>
          </cell>
          <cell r="Q81">
            <v>332814917.74589998</v>
          </cell>
        </row>
      </sheetData>
      <sheetData sheetId="2">
        <row r="64">
          <cell r="F64">
            <v>267905114.17390004</v>
          </cell>
          <cell r="G64">
            <v>270701682.61679995</v>
          </cell>
          <cell r="H64">
            <v>273011657.63770002</v>
          </cell>
          <cell r="I64">
            <v>270018592.18110001</v>
          </cell>
          <cell r="J64">
            <v>272182719.54320002</v>
          </cell>
          <cell r="K64">
            <v>272550567.19590002</v>
          </cell>
          <cell r="L64">
            <v>270175291.83930004</v>
          </cell>
          <cell r="M64">
            <v>270186897.41319996</v>
          </cell>
          <cell r="N64">
            <v>271169702.86700004</v>
          </cell>
          <cell r="O64">
            <v>273018305.18800002</v>
          </cell>
          <cell r="P64">
            <v>271385430.03600001</v>
          </cell>
          <cell r="Q64">
            <v>271278130.02740002</v>
          </cell>
        </row>
      </sheetData>
      <sheetData sheetId="3"/>
      <sheetData sheetId="4"/>
      <sheetData sheetId="5"/>
      <sheetData sheetId="6"/>
      <sheetData sheetId="7">
        <row r="12">
          <cell r="F12">
            <v>101535070</v>
          </cell>
          <cell r="G12">
            <v>77475665</v>
          </cell>
          <cell r="H12">
            <v>112633374</v>
          </cell>
          <cell r="I12">
            <v>63439754</v>
          </cell>
          <cell r="J12">
            <v>70098109</v>
          </cell>
          <cell r="K12">
            <v>31215895</v>
          </cell>
          <cell r="L12">
            <v>63918610</v>
          </cell>
          <cell r="M12">
            <v>61999398</v>
          </cell>
          <cell r="N12">
            <v>29322772</v>
          </cell>
          <cell r="O12">
            <v>77037489</v>
          </cell>
          <cell r="P12">
            <v>59580171</v>
          </cell>
          <cell r="Q12">
            <v>70628613</v>
          </cell>
        </row>
      </sheetData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PU MOU per sub"/>
      <sheetName val="TWM Consolidated"/>
      <sheetName val="data as % of sales _revised"/>
      <sheetName val="Sheet1"/>
      <sheetName val="TWM+MBT+TAT"/>
      <sheetName val="data as % of sales"/>
      <sheetName val="Sheet1_revised-ARPU MOU per sub"/>
      <sheetName val="TWM+MBT+TAT_revised"/>
    </sheetNames>
    <sheetDataSet>
      <sheetData sheetId="0">
        <row r="66">
          <cell r="C66">
            <v>887.13212934000001</v>
          </cell>
          <cell r="D66">
            <v>942.47546600999999</v>
          </cell>
          <cell r="E66">
            <v>968.28549499999997</v>
          </cell>
          <cell r="F66">
            <v>971.14166026999999</v>
          </cell>
          <cell r="G66">
            <v>1019.28573833</v>
          </cell>
          <cell r="H66">
            <v>1041.0189119900001</v>
          </cell>
          <cell r="I66">
            <v>1078.324989</v>
          </cell>
          <cell r="J66">
            <v>1118.077618</v>
          </cell>
          <cell r="K66">
            <v>1139.73658299</v>
          </cell>
          <cell r="L66">
            <v>1172.6912560000001</v>
          </cell>
          <cell r="M66">
            <v>1192.1388459999998</v>
          </cell>
          <cell r="N66">
            <v>1243.70001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H92"/>
  <sheetViews>
    <sheetView showGridLines="0" tabSelected="1" view="pageBreakPreview" zoomScale="69" zoomScaleNormal="67" zoomScaleSheetLayoutView="69" workbookViewId="0">
      <pane xSplit="1" ySplit="1" topLeftCell="I2" activePane="bottomRight" state="frozen"/>
      <selection pane="topRight" activeCell="B1" sqref="B1"/>
      <selection pane="bottomLeft" activeCell="A2" sqref="A2"/>
      <selection pane="bottomRight" activeCell="P66" sqref="P66"/>
    </sheetView>
  </sheetViews>
  <sheetFormatPr defaultColWidth="9" defaultRowHeight="15" outlineLevelRow="2"/>
  <cols>
    <col min="1" max="1" width="47.88671875" style="1" customWidth="1"/>
    <col min="2" max="9" width="13.21875" style="1" customWidth="1"/>
    <col min="10" max="11" width="11.88671875" style="1" customWidth="1"/>
    <col min="12" max="12" width="12.21875" style="1" customWidth="1"/>
    <col min="13" max="13" width="11.88671875" style="1" customWidth="1"/>
    <col min="14" max="14" width="14.88671875" style="1" bestFit="1" customWidth="1"/>
    <col min="15" max="15" width="14.88671875" style="13" customWidth="1"/>
    <col min="16" max="17" width="11.88671875" style="1" customWidth="1"/>
    <col min="18" max="18" width="14.88671875" style="13" customWidth="1"/>
    <col min="19" max="19" width="9" style="1"/>
    <col min="20" max="20" width="13.77734375" style="1" customWidth="1"/>
    <col min="21" max="16384" width="9" style="1"/>
  </cols>
  <sheetData>
    <row r="1" spans="1:21" ht="50.1" customHeight="1" thickBot="1">
      <c r="A1" s="194" t="s">
        <v>84</v>
      </c>
      <c r="B1" s="170">
        <v>42370</v>
      </c>
      <c r="C1" s="169">
        <v>42401</v>
      </c>
      <c r="D1" s="169">
        <v>42430</v>
      </c>
      <c r="E1" s="169">
        <v>42461</v>
      </c>
      <c r="F1" s="169">
        <v>42491</v>
      </c>
      <c r="G1" s="169">
        <v>42522</v>
      </c>
      <c r="H1" s="169">
        <v>42552</v>
      </c>
      <c r="I1" s="169">
        <v>42583</v>
      </c>
      <c r="J1" s="169">
        <v>42614</v>
      </c>
      <c r="K1" s="169">
        <v>42644</v>
      </c>
      <c r="L1" s="169">
        <v>42675</v>
      </c>
      <c r="M1" s="235">
        <v>42705</v>
      </c>
      <c r="N1" s="203" t="s">
        <v>95</v>
      </c>
      <c r="O1" s="236">
        <v>42736</v>
      </c>
      <c r="P1" s="169">
        <v>42767</v>
      </c>
      <c r="Q1" s="169">
        <v>42795</v>
      </c>
      <c r="R1" s="203" t="s">
        <v>93</v>
      </c>
    </row>
    <row r="2" spans="1:21" ht="21" thickTop="1">
      <c r="A2" s="174"/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204"/>
      <c r="O2" s="40"/>
      <c r="P2" s="41"/>
      <c r="Q2" s="41"/>
      <c r="R2" s="204"/>
    </row>
    <row r="3" spans="1:21" ht="21">
      <c r="A3" s="175" t="s">
        <v>75</v>
      </c>
      <c r="B3" s="64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205"/>
      <c r="O3" s="64"/>
      <c r="P3" s="65"/>
      <c r="Q3" s="65"/>
      <c r="R3" s="205"/>
    </row>
    <row r="4" spans="1:21" s="13" customFormat="1" ht="20.399999999999999">
      <c r="A4" s="176" t="s">
        <v>74</v>
      </c>
      <c r="B4" s="48">
        <v>6947.5381208999997</v>
      </c>
      <c r="C4" s="49">
        <v>6781.2901442900002</v>
      </c>
      <c r="D4" s="49">
        <v>6766.9291284000001</v>
      </c>
      <c r="E4" s="49">
        <v>6970.8773621399996</v>
      </c>
      <c r="F4" s="49">
        <v>6610.5599400199999</v>
      </c>
      <c r="G4" s="49">
        <v>6473.5020529800004</v>
      </c>
      <c r="H4" s="49">
        <v>6549.7207889600004</v>
      </c>
      <c r="I4" s="49">
        <v>6693.2527880199996</v>
      </c>
      <c r="J4" s="49">
        <v>6770.2196620100003</v>
      </c>
      <c r="K4" s="49">
        <v>7143.8651609799999</v>
      </c>
      <c r="L4" s="49">
        <v>7095.9425809799995</v>
      </c>
      <c r="M4" s="49">
        <v>7046.2416440100005</v>
      </c>
      <c r="N4" s="206">
        <v>81849.939373690009</v>
      </c>
      <c r="O4" s="48">
        <v>6729.1820820000003</v>
      </c>
      <c r="P4" s="49">
        <v>6389.8823700499997</v>
      </c>
      <c r="Q4" s="49">
        <v>6494.5216529899999</v>
      </c>
      <c r="R4" s="206">
        <v>19613.586105039998</v>
      </c>
      <c r="T4" s="17"/>
      <c r="U4" s="17"/>
    </row>
    <row r="5" spans="1:21" s="13" customFormat="1" ht="20.399999999999999">
      <c r="A5" s="177" t="s">
        <v>89</v>
      </c>
      <c r="B5" s="48">
        <v>5081.8214408999993</v>
      </c>
      <c r="C5" s="49">
        <v>5002.5458252899998</v>
      </c>
      <c r="D5" s="49">
        <v>5179.6023783999999</v>
      </c>
      <c r="E5" s="49">
        <v>5153.9610341400003</v>
      </c>
      <c r="F5" s="49">
        <v>5169.8890920200001</v>
      </c>
      <c r="G5" s="49">
        <v>5095.3397069800003</v>
      </c>
      <c r="H5" s="49">
        <v>5152.2493549600003</v>
      </c>
      <c r="I5" s="49">
        <v>5164.0897500199999</v>
      </c>
      <c r="J5" s="49">
        <v>5089.8123240100003</v>
      </c>
      <c r="K5" s="49">
        <v>5145.5027219799995</v>
      </c>
      <c r="L5" s="49">
        <v>5064.15321898</v>
      </c>
      <c r="M5" s="49">
        <v>5117.3711230100007</v>
      </c>
      <c r="N5" s="206">
        <v>61416.337970689994</v>
      </c>
      <c r="O5" s="48">
        <v>5020.4955370000007</v>
      </c>
      <c r="P5" s="49">
        <v>4865.5403290499999</v>
      </c>
      <c r="Q5" s="49">
        <v>4962.8108759899997</v>
      </c>
      <c r="R5" s="206">
        <v>14848.846742040001</v>
      </c>
      <c r="T5" s="17"/>
      <c r="U5" s="17"/>
    </row>
    <row r="6" spans="1:21" s="200" customFormat="1" ht="20.399999999999999">
      <c r="A6" s="226" t="s">
        <v>90</v>
      </c>
      <c r="B6" s="227">
        <v>1865.71668</v>
      </c>
      <c r="C6" s="225">
        <v>1778.7443189999999</v>
      </c>
      <c r="D6" s="225">
        <v>1587.3267499999999</v>
      </c>
      <c r="E6" s="225">
        <v>1816.916328</v>
      </c>
      <c r="F6" s="225">
        <v>1440.670848</v>
      </c>
      <c r="G6" s="225">
        <v>1378.1623460000001</v>
      </c>
      <c r="H6" s="225">
        <v>1397.471434</v>
      </c>
      <c r="I6" s="225">
        <v>1529.1630379999999</v>
      </c>
      <c r="J6" s="225">
        <v>1680.407338</v>
      </c>
      <c r="K6" s="225">
        <v>1998.362439</v>
      </c>
      <c r="L6" s="225">
        <v>2031.789362</v>
      </c>
      <c r="M6" s="225">
        <v>1928.8705210000001</v>
      </c>
      <c r="N6" s="228">
        <v>20433.601403000001</v>
      </c>
      <c r="O6" s="227">
        <v>1708.686545</v>
      </c>
      <c r="P6" s="225">
        <v>1524.3420410000001</v>
      </c>
      <c r="Q6" s="225">
        <v>1531.710777</v>
      </c>
      <c r="R6" s="206">
        <v>4764.7393630000006</v>
      </c>
      <c r="T6" s="17"/>
      <c r="U6" s="17"/>
    </row>
    <row r="7" spans="1:21" s="198" customFormat="1" ht="20.399999999999999" hidden="1" outlineLevel="2">
      <c r="A7" s="195" t="s">
        <v>85</v>
      </c>
      <c r="B7" s="196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207">
        <v>40781.766356170003</v>
      </c>
      <c r="O7" s="196"/>
      <c r="P7" s="197"/>
      <c r="Q7" s="197"/>
      <c r="R7" s="207">
        <v>85834.518015559996</v>
      </c>
      <c r="T7" s="17"/>
      <c r="U7" s="17"/>
    </row>
    <row r="8" spans="1:21" s="198" customFormat="1" ht="20.399999999999999" hidden="1" outlineLevel="2">
      <c r="A8" s="195" t="s">
        <v>25</v>
      </c>
      <c r="B8" s="196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207">
        <v>16106.721165854284</v>
      </c>
      <c r="O8" s="196"/>
      <c r="P8" s="197"/>
      <c r="Q8" s="197"/>
      <c r="R8" s="207">
        <v>34337.529802604287</v>
      </c>
      <c r="T8" s="17"/>
      <c r="U8" s="17"/>
    </row>
    <row r="9" spans="1:21" s="198" customFormat="1" ht="20.399999999999999" hidden="1" outlineLevel="2">
      <c r="A9" s="195" t="s">
        <v>71</v>
      </c>
      <c r="B9" s="196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207">
        <v>24675.045190315715</v>
      </c>
      <c r="O9" s="196"/>
      <c r="P9" s="197"/>
      <c r="Q9" s="197"/>
      <c r="R9" s="207">
        <v>51496.988212955723</v>
      </c>
      <c r="T9" s="17"/>
      <c r="U9" s="17"/>
    </row>
    <row r="10" spans="1:21" s="198" customFormat="1" ht="20.399999999999999" hidden="1" outlineLevel="2">
      <c r="A10" s="195" t="s">
        <v>86</v>
      </c>
      <c r="B10" s="196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207">
        <v>2512.70574923</v>
      </c>
      <c r="O10" s="196"/>
      <c r="P10" s="197"/>
      <c r="Q10" s="197"/>
      <c r="R10" s="207">
        <v>5243.4413138700002</v>
      </c>
      <c r="T10" s="17"/>
      <c r="U10" s="17"/>
    </row>
    <row r="11" spans="1:21" s="198" customFormat="1" ht="20.399999999999999" hidden="1" outlineLevel="2">
      <c r="A11" s="195" t="s">
        <v>25</v>
      </c>
      <c r="B11" s="196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207">
        <v>901.63110723</v>
      </c>
      <c r="O11" s="196"/>
      <c r="P11" s="197"/>
      <c r="Q11" s="197"/>
      <c r="R11" s="207">
        <v>1849.83448387</v>
      </c>
      <c r="T11" s="17"/>
      <c r="U11" s="17"/>
    </row>
    <row r="12" spans="1:21" s="198" customFormat="1" ht="20.399999999999999" hidden="1" outlineLevel="2">
      <c r="A12" s="195" t="s">
        <v>26</v>
      </c>
      <c r="B12" s="196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207">
        <v>1611.074642</v>
      </c>
      <c r="O12" s="196"/>
      <c r="P12" s="197"/>
      <c r="Q12" s="197"/>
      <c r="R12" s="207">
        <v>3393.6068299999997</v>
      </c>
      <c r="T12" s="17"/>
      <c r="U12" s="17"/>
    </row>
    <row r="13" spans="1:21" s="198" customFormat="1" ht="20.399999999999999" hidden="1" outlineLevel="2">
      <c r="A13" s="195" t="s">
        <v>87</v>
      </c>
      <c r="B13" s="196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207">
        <v>933.85034675000009</v>
      </c>
      <c r="O13" s="196"/>
      <c r="P13" s="197"/>
      <c r="Q13" s="197"/>
      <c r="R13" s="207">
        <v>2008.2398410800001</v>
      </c>
      <c r="T13" s="17"/>
      <c r="U13" s="17"/>
    </row>
    <row r="14" spans="1:21" s="198" customFormat="1" ht="20.399999999999999" hidden="1" outlineLevel="2">
      <c r="A14" s="195" t="s">
        <v>88</v>
      </c>
      <c r="B14" s="196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207">
        <v>1113.9182659999999</v>
      </c>
      <c r="O14" s="196"/>
      <c r="P14" s="197"/>
      <c r="Q14" s="197"/>
      <c r="R14" s="207">
        <v>2318.009039</v>
      </c>
      <c r="T14" s="17"/>
      <c r="U14" s="17"/>
    </row>
    <row r="15" spans="1:21" s="13" customFormat="1" ht="20.399999999999999" collapsed="1">
      <c r="A15" s="178" t="s">
        <v>42</v>
      </c>
      <c r="B15" s="53">
        <v>0.32999391088466684</v>
      </c>
      <c r="C15" s="54">
        <v>0.34239058705838593</v>
      </c>
      <c r="D15" s="54">
        <v>0.35927468127199663</v>
      </c>
      <c r="E15" s="54">
        <v>0.33482359701833536</v>
      </c>
      <c r="F15" s="54">
        <v>0.38302311088631313</v>
      </c>
      <c r="G15" s="54">
        <v>0.39121919458197535</v>
      </c>
      <c r="H15" s="54">
        <v>0.37003505613174942</v>
      </c>
      <c r="I15" s="54">
        <v>0.36719320234669378</v>
      </c>
      <c r="J15" s="54">
        <v>0.351829514114956</v>
      </c>
      <c r="K15" s="54">
        <v>0.33194979812642333</v>
      </c>
      <c r="L15" s="54">
        <v>0.31724544645311936</v>
      </c>
      <c r="M15" s="54">
        <v>0.31760755288336856</v>
      </c>
      <c r="N15" s="208">
        <v>0.34902966811492436</v>
      </c>
      <c r="O15" s="53">
        <v>0.37360945558384728</v>
      </c>
      <c r="P15" s="54">
        <v>0.353689631408585</v>
      </c>
      <c r="Q15" s="54">
        <v>0.36402328374822962</v>
      </c>
      <c r="R15" s="208">
        <v>0.3639455964174198</v>
      </c>
      <c r="T15" s="17"/>
      <c r="U15" s="17"/>
    </row>
    <row r="16" spans="1:21" s="13" customFormat="1" ht="20.399999999999999">
      <c r="A16" s="187" t="s">
        <v>76</v>
      </c>
      <c r="B16" s="48">
        <v>549.92384900000002</v>
      </c>
      <c r="C16" s="49">
        <v>543.65306199999998</v>
      </c>
      <c r="D16" s="49">
        <v>546.67838600000005</v>
      </c>
      <c r="E16" s="49">
        <v>554.744147</v>
      </c>
      <c r="F16" s="49">
        <v>547.27550299999996</v>
      </c>
      <c r="G16" s="49">
        <v>545.830736</v>
      </c>
      <c r="H16" s="49">
        <v>546.85706600000003</v>
      </c>
      <c r="I16" s="49">
        <v>545.89066500000001</v>
      </c>
      <c r="J16" s="49">
        <v>533.91050900000005</v>
      </c>
      <c r="K16" s="49">
        <v>540.04478800000004</v>
      </c>
      <c r="L16" s="49">
        <v>539.34953900000005</v>
      </c>
      <c r="M16" s="49">
        <v>539.11366799999996</v>
      </c>
      <c r="N16" s="209">
        <v>6533.2719180000004</v>
      </c>
      <c r="O16" s="48">
        <v>530.40980200000001</v>
      </c>
      <c r="P16" s="49">
        <v>538.24723300000005</v>
      </c>
      <c r="Q16" s="49">
        <v>543.85364400000003</v>
      </c>
      <c r="R16" s="206">
        <v>1612.5106790000002</v>
      </c>
      <c r="T16" s="17"/>
      <c r="U16" s="17"/>
    </row>
    <row r="17" spans="1:21" s="13" customFormat="1" ht="20.399999999999999">
      <c r="A17" s="51" t="s">
        <v>41</v>
      </c>
      <c r="B17" s="48">
        <v>367.50153900000004</v>
      </c>
      <c r="C17" s="49">
        <v>364.53075100000001</v>
      </c>
      <c r="D17" s="49">
        <v>365.80662300000006</v>
      </c>
      <c r="E17" s="49">
        <v>365.129887</v>
      </c>
      <c r="F17" s="49">
        <v>364.67867499999994</v>
      </c>
      <c r="G17" s="49">
        <v>363.81677500000001</v>
      </c>
      <c r="H17" s="49">
        <v>363.36473600000005</v>
      </c>
      <c r="I17" s="49">
        <v>363.72620499999999</v>
      </c>
      <c r="J17" s="49">
        <v>354.94872000000004</v>
      </c>
      <c r="K17" s="49">
        <v>359.90953400000001</v>
      </c>
      <c r="L17" s="49">
        <v>360.03395700000004</v>
      </c>
      <c r="M17" s="49">
        <v>356.54846799999996</v>
      </c>
      <c r="N17" s="206">
        <v>4349.9958699999997</v>
      </c>
      <c r="O17" s="48">
        <v>351.60650400000003</v>
      </c>
      <c r="P17" s="49">
        <v>357.05070000000006</v>
      </c>
      <c r="Q17" s="49">
        <v>362.15418599999998</v>
      </c>
      <c r="R17" s="206">
        <v>1070.8113900000001</v>
      </c>
      <c r="T17" s="17"/>
      <c r="U17" s="17"/>
    </row>
    <row r="18" spans="1:21" s="13" customFormat="1" ht="20.399999999999999">
      <c r="A18" s="51" t="s">
        <v>32</v>
      </c>
      <c r="B18" s="48">
        <v>108.68669</v>
      </c>
      <c r="C18" s="49">
        <v>108.565479</v>
      </c>
      <c r="D18" s="49">
        <v>109.381366</v>
      </c>
      <c r="E18" s="49">
        <v>108.81112899999999</v>
      </c>
      <c r="F18" s="49">
        <v>109.036022</v>
      </c>
      <c r="G18" s="49">
        <v>109.165504</v>
      </c>
      <c r="H18" s="49">
        <v>108.959503</v>
      </c>
      <c r="I18" s="49">
        <v>108.728785</v>
      </c>
      <c r="J18" s="49">
        <v>107.38682300000001</v>
      </c>
      <c r="K18" s="49">
        <v>109.176627</v>
      </c>
      <c r="L18" s="49">
        <v>108.386768</v>
      </c>
      <c r="M18" s="49">
        <v>109.385115</v>
      </c>
      <c r="N18" s="206">
        <v>1305.6698110000002</v>
      </c>
      <c r="O18" s="48">
        <v>108.171299</v>
      </c>
      <c r="P18" s="49">
        <v>110.862351</v>
      </c>
      <c r="Q18" s="49">
        <v>111.01302800000001</v>
      </c>
      <c r="R18" s="206">
        <v>330.04667800000004</v>
      </c>
      <c r="T18" s="17"/>
      <c r="U18" s="17"/>
    </row>
    <row r="19" spans="1:21" s="13" customFormat="1" ht="20.399999999999999">
      <c r="A19" s="51" t="s">
        <v>55</v>
      </c>
      <c r="B19" s="48">
        <v>73.735619999999997</v>
      </c>
      <c r="C19" s="49">
        <v>70.556832</v>
      </c>
      <c r="D19" s="49">
        <v>71.490397000000002</v>
      </c>
      <c r="E19" s="49">
        <v>80.803130999999993</v>
      </c>
      <c r="F19" s="49">
        <v>73.560805999999999</v>
      </c>
      <c r="G19" s="49">
        <v>72.848456999999996</v>
      </c>
      <c r="H19" s="49">
        <v>74.532826999999997</v>
      </c>
      <c r="I19" s="49">
        <v>73.435675000000003</v>
      </c>
      <c r="J19" s="49">
        <v>71.574966000000003</v>
      </c>
      <c r="K19" s="49">
        <v>70.958627000000007</v>
      </c>
      <c r="L19" s="49">
        <v>70.928814000000003</v>
      </c>
      <c r="M19" s="49">
        <v>73.180085000000005</v>
      </c>
      <c r="N19" s="206">
        <v>877.60623699999996</v>
      </c>
      <c r="O19" s="48">
        <v>70.631998999999993</v>
      </c>
      <c r="P19" s="49">
        <v>70.334181999999998</v>
      </c>
      <c r="Q19" s="49">
        <v>70.686430000000001</v>
      </c>
      <c r="R19" s="206">
        <v>211.65261100000001</v>
      </c>
      <c r="T19" s="17"/>
      <c r="U19" s="17"/>
    </row>
    <row r="20" spans="1:21" s="13" customFormat="1" ht="20.399999999999999">
      <c r="A20" s="52" t="s">
        <v>42</v>
      </c>
      <c r="B20" s="53">
        <v>0.54424145958107017</v>
      </c>
      <c r="C20" s="54">
        <v>0.54967722882300263</v>
      </c>
      <c r="D20" s="54">
        <v>0.54490601936967742</v>
      </c>
      <c r="E20" s="54">
        <v>0.54859685932369107</v>
      </c>
      <c r="F20" s="54">
        <v>0.54319471480728787</v>
      </c>
      <c r="G20" s="54">
        <v>0.54504081369045509</v>
      </c>
      <c r="H20" s="54">
        <v>0.54076615654775129</v>
      </c>
      <c r="I20" s="54">
        <v>0.53411524995101345</v>
      </c>
      <c r="J20" s="54">
        <v>0.52334688305788712</v>
      </c>
      <c r="K20" s="54">
        <v>0.52323400074810089</v>
      </c>
      <c r="L20" s="54">
        <v>0.52750426279311236</v>
      </c>
      <c r="M20" s="54">
        <v>0.51006055418669149</v>
      </c>
      <c r="N20" s="208">
        <v>0.53631501270688409</v>
      </c>
      <c r="O20" s="53">
        <v>0.53603871404831227</v>
      </c>
      <c r="P20" s="54">
        <v>0.53309247330064768</v>
      </c>
      <c r="Q20" s="54">
        <v>0.53541216088459276</v>
      </c>
      <c r="R20" s="208">
        <v>0.53484395659552697</v>
      </c>
      <c r="T20" s="17"/>
      <c r="U20" s="17"/>
    </row>
    <row r="21" spans="1:21" s="13" customFormat="1" ht="20.399999999999999">
      <c r="A21" s="47" t="s">
        <v>99</v>
      </c>
      <c r="B21" s="48">
        <v>2687.2148590000002</v>
      </c>
      <c r="C21" s="49">
        <v>2085.2677210000002</v>
      </c>
      <c r="D21" s="49">
        <v>2233.7936770000001</v>
      </c>
      <c r="E21" s="49">
        <v>2151.33464</v>
      </c>
      <c r="F21" s="49">
        <v>2280.076039</v>
      </c>
      <c r="G21" s="49">
        <v>2257.480395</v>
      </c>
      <c r="H21" s="49">
        <v>2270.3667300000002</v>
      </c>
      <c r="I21" s="49">
        <v>2311.2260660000002</v>
      </c>
      <c r="J21" s="49">
        <v>2183.3284899999999</v>
      </c>
      <c r="K21" s="49">
        <v>2262.244901</v>
      </c>
      <c r="L21" s="49">
        <v>2579.848481</v>
      </c>
      <c r="M21" s="49">
        <v>2778.6059740000001</v>
      </c>
      <c r="N21" s="206">
        <v>28080.787972999999</v>
      </c>
      <c r="O21" s="48">
        <v>2677.693002</v>
      </c>
      <c r="P21" s="49">
        <v>2405.5192480000001</v>
      </c>
      <c r="Q21" s="49">
        <v>2498.3140509999998</v>
      </c>
      <c r="R21" s="206">
        <v>7581.5263009999999</v>
      </c>
      <c r="T21" s="17"/>
      <c r="U21" s="17"/>
    </row>
    <row r="22" spans="1:21" s="13" customFormat="1" ht="20.399999999999999">
      <c r="A22" s="51" t="s">
        <v>43</v>
      </c>
      <c r="B22" s="48">
        <v>806.59926099999996</v>
      </c>
      <c r="C22" s="49">
        <v>578.311418</v>
      </c>
      <c r="D22" s="49">
        <v>594.40314000000001</v>
      </c>
      <c r="E22" s="49">
        <v>586.63458500000002</v>
      </c>
      <c r="F22" s="49">
        <v>629.99156100000005</v>
      </c>
      <c r="G22" s="49">
        <v>618.60501299999999</v>
      </c>
      <c r="H22" s="49">
        <v>600.01943900000003</v>
      </c>
      <c r="I22" s="49">
        <v>595.88902499999995</v>
      </c>
      <c r="J22" s="49">
        <v>584.92012499999998</v>
      </c>
      <c r="K22" s="49">
        <v>530.65573400000005</v>
      </c>
      <c r="L22" s="49">
        <v>587.05815299999995</v>
      </c>
      <c r="M22" s="49">
        <v>638.33480399999996</v>
      </c>
      <c r="N22" s="206">
        <v>7351.4222579999996</v>
      </c>
      <c r="O22" s="48">
        <v>622.06782799999996</v>
      </c>
      <c r="P22" s="49">
        <v>516.362212</v>
      </c>
      <c r="Q22" s="49">
        <v>533.10474199999999</v>
      </c>
      <c r="R22" s="206">
        <v>1671.534782</v>
      </c>
      <c r="T22" s="17"/>
      <c r="U22" s="17"/>
    </row>
    <row r="23" spans="1:21" s="13" customFormat="1" ht="20.399999999999999">
      <c r="A23" s="51" t="s">
        <v>78</v>
      </c>
      <c r="B23" s="48">
        <v>1867.2847979999999</v>
      </c>
      <c r="C23" s="49">
        <v>1493.2041200000001</v>
      </c>
      <c r="D23" s="49">
        <v>1632.187833</v>
      </c>
      <c r="E23" s="49">
        <v>1553.3669640000001</v>
      </c>
      <c r="F23" s="49">
        <v>1637.9251240000001</v>
      </c>
      <c r="G23" s="49">
        <v>1626.4131179999999</v>
      </c>
      <c r="H23" s="49">
        <v>1657.2074379999999</v>
      </c>
      <c r="I23" s="49">
        <v>1706.2633900000001</v>
      </c>
      <c r="J23" s="49">
        <v>1588.135268</v>
      </c>
      <c r="K23" s="49">
        <v>1722.2195200000001</v>
      </c>
      <c r="L23" s="49">
        <v>1959.693487</v>
      </c>
      <c r="M23" s="49">
        <v>2135.6711660000001</v>
      </c>
      <c r="N23" s="206">
        <v>20579.572226</v>
      </c>
      <c r="O23" s="48">
        <v>2049.2138359999999</v>
      </c>
      <c r="P23" s="49">
        <v>1885.350162</v>
      </c>
      <c r="Q23" s="49">
        <v>1963.559501</v>
      </c>
      <c r="R23" s="206">
        <v>5898.1234989999994</v>
      </c>
      <c r="T23" s="17"/>
      <c r="U23" s="17"/>
    </row>
    <row r="24" spans="1:21" s="13" customFormat="1" ht="20.399999999999999">
      <c r="A24" s="51" t="s">
        <v>79</v>
      </c>
      <c r="B24" s="48">
        <v>13.330800000000409</v>
      </c>
      <c r="C24" s="49">
        <v>13.752183000000059</v>
      </c>
      <c r="D24" s="49">
        <v>7.2027040000002671</v>
      </c>
      <c r="E24" s="49">
        <v>11.333090999999968</v>
      </c>
      <c r="F24" s="49">
        <v>12.159353999999894</v>
      </c>
      <c r="G24" s="49">
        <v>12.462264000000232</v>
      </c>
      <c r="H24" s="49">
        <v>13.13985300000013</v>
      </c>
      <c r="I24" s="49">
        <v>9.0736510000001545</v>
      </c>
      <c r="J24" s="49">
        <v>10.27309699999978</v>
      </c>
      <c r="K24" s="49">
        <v>9.3696469999999863</v>
      </c>
      <c r="L24" s="49">
        <v>33.09684100000004</v>
      </c>
      <c r="M24" s="49">
        <v>4.600003999999899</v>
      </c>
      <c r="N24" s="206">
        <v>149.79348900000082</v>
      </c>
      <c r="O24" s="48">
        <v>6.411337999999887</v>
      </c>
      <c r="P24" s="49">
        <v>3.8068740000001071</v>
      </c>
      <c r="Q24" s="49">
        <v>1.6498079999998936</v>
      </c>
      <c r="R24" s="206">
        <v>11.868019999999888</v>
      </c>
      <c r="T24" s="17"/>
      <c r="U24" s="17"/>
    </row>
    <row r="25" spans="1:21" s="13" customFormat="1" ht="20.399999999999999">
      <c r="A25" s="52" t="s">
        <v>42</v>
      </c>
      <c r="B25" s="53">
        <v>6.3564564414311311E-2</v>
      </c>
      <c r="C25" s="54">
        <v>5.2879489232740107E-2</v>
      </c>
      <c r="D25" s="54">
        <v>5.1077174304312432E-2</v>
      </c>
      <c r="E25" s="54">
        <v>5.2010156355777361E-2</v>
      </c>
      <c r="F25" s="54">
        <v>5.3805825288969669E-2</v>
      </c>
      <c r="G25" s="54">
        <v>4.8263527444720067E-2</v>
      </c>
      <c r="H25" s="54">
        <v>4.4280747542490631E-2</v>
      </c>
      <c r="I25" s="54">
        <v>4.0232434363692393E-2</v>
      </c>
      <c r="J25" s="54">
        <v>4.6508148208151676E-2</v>
      </c>
      <c r="K25" s="54">
        <v>4.2194186384420983E-2</v>
      </c>
      <c r="L25" s="54">
        <v>4.3749469719342016E-2</v>
      </c>
      <c r="M25" s="54">
        <v>4.6291871968745714E-2</v>
      </c>
      <c r="N25" s="208">
        <v>4.8813153153606494E-2</v>
      </c>
      <c r="O25" s="53">
        <v>4.6604034482964227E-2</v>
      </c>
      <c r="P25" s="54">
        <v>4.3453187949714547E-2</v>
      </c>
      <c r="Q25" s="54">
        <v>4.36622004973065E-2</v>
      </c>
      <c r="R25" s="208">
        <v>4.4634899697619607E-2</v>
      </c>
      <c r="T25" s="17"/>
      <c r="U25" s="17"/>
    </row>
    <row r="26" spans="1:21" s="13" customFormat="1" ht="22.8">
      <c r="A26" s="168" t="s">
        <v>98</v>
      </c>
      <c r="B26" s="166">
        <v>50.911537000000003</v>
      </c>
      <c r="C26" s="167">
        <v>51.836626000000003</v>
      </c>
      <c r="D26" s="167">
        <v>51.500802</v>
      </c>
      <c r="E26" s="167">
        <v>48.567366</v>
      </c>
      <c r="F26" s="167">
        <v>49.424315</v>
      </c>
      <c r="G26" s="167">
        <v>45.332245999999998</v>
      </c>
      <c r="H26" s="167">
        <v>43.418937</v>
      </c>
      <c r="I26" s="167">
        <v>44.236162999999998</v>
      </c>
      <c r="J26" s="167">
        <v>43.088914000000003</v>
      </c>
      <c r="K26" s="167">
        <v>45.334938000000001</v>
      </c>
      <c r="L26" s="167">
        <v>46.112456999999999</v>
      </c>
      <c r="M26" s="167">
        <v>45.802348000000002</v>
      </c>
      <c r="N26" s="210">
        <v>565.5666490000001</v>
      </c>
      <c r="O26" s="166">
        <v>44.693742</v>
      </c>
      <c r="P26" s="167">
        <v>43.349049999999998</v>
      </c>
      <c r="Q26" s="167">
        <v>46.688412999999997</v>
      </c>
      <c r="R26" s="210">
        <v>134.73120499999999</v>
      </c>
      <c r="T26" s="17"/>
      <c r="U26" s="17"/>
    </row>
    <row r="27" spans="1:21" ht="7.5" customHeight="1">
      <c r="A27" s="63"/>
      <c r="B27" s="64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205"/>
      <c r="O27" s="64"/>
      <c r="P27" s="65"/>
      <c r="Q27" s="65"/>
      <c r="R27" s="205"/>
      <c r="T27" s="17"/>
    </row>
    <row r="28" spans="1:21" ht="21">
      <c r="A28" s="39" t="s">
        <v>2</v>
      </c>
      <c r="B28" s="66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206"/>
      <c r="O28" s="66"/>
      <c r="P28" s="45"/>
      <c r="Q28" s="45"/>
      <c r="R28" s="206"/>
      <c r="T28" s="17"/>
    </row>
    <row r="29" spans="1:21" ht="20.399999999999999">
      <c r="A29" s="67" t="s">
        <v>3</v>
      </c>
      <c r="B29" s="48">
        <v>7431.9040000000005</v>
      </c>
      <c r="C29" s="49">
        <v>7428.05</v>
      </c>
      <c r="D29" s="49">
        <v>7434.0069999999996</v>
      </c>
      <c r="E29" s="49">
        <v>7442.33</v>
      </c>
      <c r="F29" s="49">
        <v>7447.9279999999999</v>
      </c>
      <c r="G29" s="49">
        <v>7457.9070000000002</v>
      </c>
      <c r="H29" s="49">
        <v>7462.8990000000003</v>
      </c>
      <c r="I29" s="49">
        <v>7466.6469999999999</v>
      </c>
      <c r="J29" s="49">
        <v>7478.7110000000002</v>
      </c>
      <c r="K29" s="49">
        <v>7472.7290000000003</v>
      </c>
      <c r="L29" s="49">
        <v>7459.4930000000004</v>
      </c>
      <c r="M29" s="49">
        <v>7439.3559999999998</v>
      </c>
      <c r="N29" s="206">
        <v>7439.3559999999998</v>
      </c>
      <c r="O29" s="48">
        <v>7429.2389999999996</v>
      </c>
      <c r="P29" s="49">
        <v>7415.7420000000002</v>
      </c>
      <c r="Q29" s="49">
        <v>7385.6229999999996</v>
      </c>
      <c r="R29" s="206">
        <v>7385.6229999999996</v>
      </c>
      <c r="T29" s="17"/>
    </row>
    <row r="30" spans="1:21" s="182" customFormat="1" ht="20.399999999999999" hidden="1" outlineLevel="1">
      <c r="A30" s="179" t="s">
        <v>13</v>
      </c>
      <c r="B30" s="180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211">
        <v>0</v>
      </c>
      <c r="O30" s="180"/>
      <c r="P30" s="181"/>
      <c r="Q30" s="181"/>
      <c r="R30" s="211">
        <v>0</v>
      </c>
      <c r="T30" s="17"/>
    </row>
    <row r="31" spans="1:21" s="182" customFormat="1" ht="20.399999999999999" hidden="1" outlineLevel="1">
      <c r="A31" s="179" t="s">
        <v>81</v>
      </c>
      <c r="B31" s="180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211">
        <v>0</v>
      </c>
      <c r="O31" s="180"/>
      <c r="P31" s="181"/>
      <c r="Q31" s="181"/>
      <c r="R31" s="211">
        <v>0</v>
      </c>
      <c r="T31" s="17"/>
    </row>
    <row r="32" spans="1:21" s="182" customFormat="1" ht="20.399999999999999" hidden="1" outlineLevel="1">
      <c r="A32" s="179" t="s">
        <v>80</v>
      </c>
      <c r="B32" s="180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211">
        <v>0</v>
      </c>
      <c r="O32" s="180"/>
      <c r="P32" s="181"/>
      <c r="Q32" s="181"/>
      <c r="R32" s="211">
        <v>0</v>
      </c>
      <c r="T32" s="17"/>
    </row>
    <row r="33" spans="1:21" s="182" customFormat="1" ht="7.5" hidden="1" customHeight="1" outlineLevel="1">
      <c r="A33" s="179"/>
      <c r="B33" s="180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211"/>
      <c r="O33" s="180"/>
      <c r="P33" s="181"/>
      <c r="Q33" s="181"/>
      <c r="R33" s="211"/>
      <c r="T33" s="17"/>
    </row>
    <row r="34" spans="1:21" s="173" customFormat="1" ht="20.399999999999999" hidden="1" outlineLevel="1">
      <c r="A34" s="188" t="s">
        <v>29</v>
      </c>
      <c r="B34" s="172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211">
        <v>0</v>
      </c>
      <c r="O34" s="172"/>
      <c r="P34" s="171"/>
      <c r="Q34" s="171"/>
      <c r="R34" s="211">
        <v>0</v>
      </c>
      <c r="T34" s="17"/>
    </row>
    <row r="35" spans="1:21" s="173" customFormat="1" ht="20.399999999999999" hidden="1" outlineLevel="1">
      <c r="A35" s="188" t="s">
        <v>30</v>
      </c>
      <c r="B35" s="172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211">
        <v>0</v>
      </c>
      <c r="O35" s="172"/>
      <c r="P35" s="171"/>
      <c r="Q35" s="171"/>
      <c r="R35" s="211">
        <v>0</v>
      </c>
      <c r="T35" s="17"/>
    </row>
    <row r="36" spans="1:21" s="13" customFormat="1" ht="15" hidden="1" customHeight="1" outlineLevel="1">
      <c r="A36" s="51"/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206"/>
      <c r="O36" s="48"/>
      <c r="P36" s="49"/>
      <c r="Q36" s="49"/>
      <c r="R36" s="206"/>
      <c r="T36" s="17"/>
    </row>
    <row r="37" spans="1:21" s="13" customFormat="1" ht="20.399999999999999" hidden="1" outlineLevel="1">
      <c r="A37" s="51" t="s">
        <v>39</v>
      </c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206">
        <v>0</v>
      </c>
      <c r="O37" s="48"/>
      <c r="P37" s="49"/>
      <c r="Q37" s="49"/>
      <c r="R37" s="206">
        <v>0</v>
      </c>
      <c r="T37" s="17"/>
    </row>
    <row r="38" spans="1:21" ht="7.5" hidden="1" customHeight="1" outlineLevel="1">
      <c r="A38" s="63"/>
      <c r="B38" s="66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206"/>
      <c r="O38" s="66"/>
      <c r="P38" s="45"/>
      <c r="Q38" s="45"/>
      <c r="R38" s="206"/>
      <c r="T38" s="17"/>
    </row>
    <row r="39" spans="1:21" ht="20.399999999999999" collapsed="1">
      <c r="A39" s="67" t="s">
        <v>0</v>
      </c>
      <c r="B39" s="165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212"/>
      <c r="O39" s="165"/>
      <c r="P39" s="136"/>
      <c r="Q39" s="136"/>
      <c r="R39" s="212"/>
      <c r="T39" s="17"/>
    </row>
    <row r="40" spans="1:21" ht="20.399999999999999">
      <c r="A40" s="63" t="s">
        <v>1</v>
      </c>
      <c r="B40" s="48">
        <v>589.05999999999995</v>
      </c>
      <c r="C40" s="49">
        <v>588.64700000000005</v>
      </c>
      <c r="D40" s="49">
        <v>588.09400000000005</v>
      </c>
      <c r="E40" s="49">
        <v>587.226</v>
      </c>
      <c r="F40" s="49">
        <v>586.09900000000005</v>
      </c>
      <c r="G40" s="49">
        <v>584.77300000000002</v>
      </c>
      <c r="H40" s="49">
        <v>584.005</v>
      </c>
      <c r="I40" s="49">
        <v>583.18100000000004</v>
      </c>
      <c r="J40" s="49">
        <v>582.40700000000004</v>
      </c>
      <c r="K40" s="49">
        <v>582.03899999999999</v>
      </c>
      <c r="L40" s="49">
        <v>581.65599999999995</v>
      </c>
      <c r="M40" s="49">
        <v>581</v>
      </c>
      <c r="N40" s="206">
        <v>581</v>
      </c>
      <c r="O40" s="48">
        <v>581.14300000000003</v>
      </c>
      <c r="P40" s="49">
        <v>581.08900000000006</v>
      </c>
      <c r="Q40" s="49">
        <v>581.34299999999996</v>
      </c>
      <c r="R40" s="206">
        <v>581.34299999999996</v>
      </c>
      <c r="T40" s="17"/>
    </row>
    <row r="41" spans="1:21" ht="21" thickBot="1">
      <c r="A41" s="74" t="s">
        <v>4</v>
      </c>
      <c r="B41" s="126">
        <v>199.37299999999999</v>
      </c>
      <c r="C41" s="77">
        <v>199.821</v>
      </c>
      <c r="D41" s="77">
        <v>200.12299999999999</v>
      </c>
      <c r="E41" s="77">
        <v>200.446</v>
      </c>
      <c r="F41" s="77">
        <v>200.65299999999999</v>
      </c>
      <c r="G41" s="77">
        <v>200.81299999999999</v>
      </c>
      <c r="H41" s="77">
        <v>201.25200000000001</v>
      </c>
      <c r="I41" s="77">
        <v>201.65100000000001</v>
      </c>
      <c r="J41" s="77">
        <v>201.88800000000001</v>
      </c>
      <c r="K41" s="77">
        <v>202.26599999999999</v>
      </c>
      <c r="L41" s="77">
        <v>202.71899999999999</v>
      </c>
      <c r="M41" s="77">
        <v>203.04400000000001</v>
      </c>
      <c r="N41" s="213">
        <v>203.04400000000001</v>
      </c>
      <c r="O41" s="126">
        <v>203.68700000000001</v>
      </c>
      <c r="P41" s="77">
        <v>204.458</v>
      </c>
      <c r="Q41" s="77">
        <v>205.37299999999999</v>
      </c>
      <c r="R41" s="213">
        <v>205.37299999999999</v>
      </c>
      <c r="T41" s="17"/>
    </row>
    <row r="42" spans="1:21" ht="7.5" customHeight="1" thickTop="1">
      <c r="A42" s="63"/>
      <c r="B42" s="40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214"/>
      <c r="O42" s="40"/>
      <c r="P42" s="41"/>
      <c r="Q42" s="41"/>
      <c r="R42" s="214"/>
      <c r="T42" s="17"/>
    </row>
    <row r="43" spans="1:21" ht="21">
      <c r="A43" s="118" t="s">
        <v>27</v>
      </c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214"/>
      <c r="O43" s="40"/>
      <c r="P43" s="41"/>
      <c r="Q43" s="41"/>
      <c r="R43" s="214"/>
      <c r="T43" s="17"/>
    </row>
    <row r="44" spans="1:21" ht="22.8">
      <c r="A44" s="67" t="s">
        <v>101</v>
      </c>
      <c r="B44" s="48">
        <v>730.61720468307863</v>
      </c>
      <c r="C44" s="49">
        <v>722.25910443598923</v>
      </c>
      <c r="D44" s="49">
        <v>744.66365685449864</v>
      </c>
      <c r="E44" s="49">
        <v>745.55118266008628</v>
      </c>
      <c r="F44" s="49">
        <v>745</v>
      </c>
      <c r="G44" s="49">
        <v>740.00295441348976</v>
      </c>
      <c r="H44" s="49">
        <v>743.86194727014072</v>
      </c>
      <c r="I44" s="49">
        <v>742.04788062543912</v>
      </c>
      <c r="J44" s="49">
        <v>740.46853330646206</v>
      </c>
      <c r="K44" s="49">
        <v>743.41913501308238</v>
      </c>
      <c r="L44" s="49">
        <v>731.21409687051266</v>
      </c>
      <c r="M44" s="49">
        <v>745.61937878556944</v>
      </c>
      <c r="N44" s="206">
        <v>739.5604229098625</v>
      </c>
      <c r="O44" s="48">
        <v>730.75087646142742</v>
      </c>
      <c r="P44" s="49">
        <v>709.85002971711447</v>
      </c>
      <c r="Q44" s="49">
        <v>718.19768717277088</v>
      </c>
      <c r="R44" s="206">
        <v>719.59953111710422</v>
      </c>
      <c r="T44" s="17"/>
      <c r="U44" s="17"/>
    </row>
    <row r="45" spans="1:21" ht="20.399999999999999">
      <c r="A45" s="183" t="s">
        <v>104</v>
      </c>
      <c r="B45" s="48">
        <v>867.00045111239012</v>
      </c>
      <c r="C45" s="49">
        <v>856.0755237238958</v>
      </c>
      <c r="D45" s="49">
        <v>882.75393207699881</v>
      </c>
      <c r="E45" s="49">
        <v>885.53963312619112</v>
      </c>
      <c r="F45" s="49">
        <v>884</v>
      </c>
      <c r="G45" s="49">
        <v>881.05132103415656</v>
      </c>
      <c r="H45" s="49">
        <v>885.37719363278507</v>
      </c>
      <c r="I45" s="49">
        <v>884.34321906151638</v>
      </c>
      <c r="J45" s="49">
        <v>885.09847782130771</v>
      </c>
      <c r="K45" s="49">
        <v>889.13293477260072</v>
      </c>
      <c r="L45" s="49">
        <v>875.64066013574609</v>
      </c>
      <c r="M45" s="49">
        <v>890.89501886469009</v>
      </c>
      <c r="N45" s="206">
        <v>880.57569711352335</v>
      </c>
      <c r="O45" s="48">
        <v>873.6976434405301</v>
      </c>
      <c r="P45" s="49">
        <v>851.75652481040606</v>
      </c>
      <c r="Q45" s="49">
        <v>857.40620283530075</v>
      </c>
      <c r="R45" s="206">
        <v>860.95345702874567</v>
      </c>
      <c r="T45" s="17"/>
      <c r="U45" s="17"/>
    </row>
    <row r="46" spans="1:21" ht="23.4" thickBot="1">
      <c r="A46" s="79" t="s">
        <v>103</v>
      </c>
      <c r="B46" s="80">
        <v>808.33311378902374</v>
      </c>
      <c r="C46" s="81">
        <v>803.41923755229448</v>
      </c>
      <c r="D46" s="81">
        <v>807.63394663736551</v>
      </c>
      <c r="E46" s="81">
        <v>806.48847292652204</v>
      </c>
      <c r="F46" s="81">
        <v>807.47396842307103</v>
      </c>
      <c r="G46" s="81">
        <v>807.91457819471293</v>
      </c>
      <c r="H46" s="81">
        <v>808.23601915847155</v>
      </c>
      <c r="I46" s="81">
        <v>809.5624690494916</v>
      </c>
      <c r="J46" s="81">
        <v>793.308687117575</v>
      </c>
      <c r="K46" s="81">
        <v>805.68126130365863</v>
      </c>
      <c r="L46" s="81">
        <v>805.05755374045623</v>
      </c>
      <c r="M46" s="81">
        <v>801.49860835879213</v>
      </c>
      <c r="N46" s="213">
        <v>805.38399302095286</v>
      </c>
      <c r="O46" s="80">
        <v>791.25856800755173</v>
      </c>
      <c r="P46" s="81">
        <v>805.19732893260561</v>
      </c>
      <c r="Q46" s="81">
        <v>814.09874125970384</v>
      </c>
      <c r="R46" s="213">
        <v>803.51821273328699</v>
      </c>
      <c r="T46" s="17"/>
      <c r="U46" s="17"/>
    </row>
    <row r="47" spans="1:21" ht="7.5" customHeight="1" thickTop="1">
      <c r="A47" s="63"/>
      <c r="B47" s="40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214"/>
      <c r="O47" s="40"/>
      <c r="P47" s="41"/>
      <c r="Q47" s="41"/>
      <c r="R47" s="214"/>
      <c r="T47" s="17"/>
    </row>
    <row r="48" spans="1:21" ht="20.399999999999999">
      <c r="A48" s="63" t="s">
        <v>21</v>
      </c>
      <c r="B48" s="61">
        <v>2.610727847544243E-2</v>
      </c>
      <c r="C48" s="62">
        <v>2.3748121965922641E-2</v>
      </c>
      <c r="D48" s="62">
        <v>2.4928446984155691E-2</v>
      </c>
      <c r="E48" s="62">
        <v>2.4293480310374791E-2</v>
      </c>
      <c r="F48" s="62">
        <v>2.2568581417461001E-2</v>
      </c>
      <c r="G48" s="62">
        <v>2.236573798113289E-2</v>
      </c>
      <c r="H48" s="62">
        <v>2.454398240952935E-2</v>
      </c>
      <c r="I48" s="62">
        <v>2.702506827736088E-2</v>
      </c>
      <c r="J48" s="62">
        <v>2.5337231801339254E-2</v>
      </c>
      <c r="K48" s="62">
        <v>2.8472575216835303E-2</v>
      </c>
      <c r="L48" s="62">
        <v>2.7489143946560667E-2</v>
      </c>
      <c r="M48" s="62">
        <v>3.1844339116397516E-2</v>
      </c>
      <c r="N48" s="205">
        <v>2.572699899187603E-2</v>
      </c>
      <c r="O48" s="61">
        <v>2.7343134976774874E-2</v>
      </c>
      <c r="P48" s="62">
        <v>2.7619705272778725E-2</v>
      </c>
      <c r="Q48" s="62">
        <v>3.2318505759435026E-2</v>
      </c>
      <c r="R48" s="205">
        <v>2.909378200299621E-2</v>
      </c>
      <c r="T48" s="17"/>
    </row>
    <row r="49" spans="1:21" ht="20.399999999999999">
      <c r="A49" s="221" t="s">
        <v>94</v>
      </c>
      <c r="B49" s="61">
        <v>1.4948940092350873E-2</v>
      </c>
      <c r="C49" s="62">
        <v>1.4578094688756951E-2</v>
      </c>
      <c r="D49" s="62">
        <v>1.5250035836019396E-2</v>
      </c>
      <c r="E49" s="62">
        <v>1.5687101100701723E-2</v>
      </c>
      <c r="F49" s="62">
        <v>1.3956812330301747E-2</v>
      </c>
      <c r="G49" s="62">
        <v>1.3744333899563315E-2</v>
      </c>
      <c r="H49" s="62">
        <v>1.4230134715032844E-2</v>
      </c>
      <c r="I49" s="62">
        <v>1.5607407759942448E-2</v>
      </c>
      <c r="J49" s="62">
        <v>1.6826079511427842E-2</v>
      </c>
      <c r="K49" s="62">
        <v>1.8453599705294685E-2</v>
      </c>
      <c r="L49" s="62">
        <v>1.5657649479219823E-2</v>
      </c>
      <c r="M49" s="62">
        <v>1.7196876370101592E-2</v>
      </c>
      <c r="N49" s="205">
        <v>1.5511422124059435E-2</v>
      </c>
      <c r="O49" s="61">
        <v>1.5610030861833492E-2</v>
      </c>
      <c r="P49" s="62">
        <v>1.6850726808793067E-2</v>
      </c>
      <c r="Q49" s="62">
        <v>1.6794534987445795E-2</v>
      </c>
      <c r="R49" s="205">
        <v>1.6418430886024116E-2</v>
      </c>
      <c r="T49" s="17"/>
    </row>
    <row r="50" spans="1:21" ht="21" thickBot="1">
      <c r="A50" s="84" t="s">
        <v>28</v>
      </c>
      <c r="B50" s="222">
        <v>0.91036899999999998</v>
      </c>
      <c r="C50" s="223">
        <v>0.81376964586</v>
      </c>
      <c r="D50" s="223">
        <v>0.92904127745999998</v>
      </c>
      <c r="E50" s="223">
        <v>0.87695503788999996</v>
      </c>
      <c r="F50" s="223">
        <v>0.91124731479999999</v>
      </c>
      <c r="G50" s="223">
        <v>0.87340599022999998</v>
      </c>
      <c r="H50" s="223">
        <v>0.87895276357999996</v>
      </c>
      <c r="I50" s="223">
        <v>0.86074175266999997</v>
      </c>
      <c r="J50" s="223">
        <v>0.83279673013999989</v>
      </c>
      <c r="K50" s="223">
        <v>0.83102283419</v>
      </c>
      <c r="L50" s="223">
        <v>0.79169599593000006</v>
      </c>
      <c r="M50" s="223">
        <v>0.80486835867000006</v>
      </c>
      <c r="N50" s="224">
        <v>10.31486670142</v>
      </c>
      <c r="O50" s="222">
        <v>0.75116060361000003</v>
      </c>
      <c r="P50" s="223">
        <v>0.65272667549999996</v>
      </c>
      <c r="Q50" s="223">
        <v>0.6871417311600001</v>
      </c>
      <c r="R50" s="234">
        <v>2.0910290102700002</v>
      </c>
      <c r="T50" s="17"/>
      <c r="U50" s="17"/>
    </row>
    <row r="51" spans="1:21" ht="21" hidden="1" thickBot="1">
      <c r="A51" s="84" t="s">
        <v>77</v>
      </c>
      <c r="B51" s="127">
        <v>0.66360327117053408</v>
      </c>
      <c r="C51" s="121">
        <v>0.67962817575756884</v>
      </c>
      <c r="D51" s="121">
        <v>0.67201168815253676</v>
      </c>
      <c r="E51" s="121">
        <v>0.6795468991868393</v>
      </c>
      <c r="F51" s="121">
        <v>0.68516082106565224</v>
      </c>
      <c r="G51" s="121">
        <v>0.68922421961081226</v>
      </c>
      <c r="H51" s="121">
        <v>0.69423660451154345</v>
      </c>
      <c r="I51" s="121">
        <v>0.69983993213575024</v>
      </c>
      <c r="J51" s="121">
        <v>0.70445058673053795</v>
      </c>
      <c r="K51" s="121"/>
      <c r="L51" s="121"/>
      <c r="M51" s="121"/>
      <c r="N51" s="216">
        <v>0</v>
      </c>
      <c r="O51" s="127">
        <v>0</v>
      </c>
      <c r="P51" s="121"/>
      <c r="Q51" s="121"/>
      <c r="R51" s="216">
        <v>0</v>
      </c>
      <c r="T51" s="17"/>
    </row>
    <row r="52" spans="1:21">
      <c r="T52" s="17"/>
    </row>
    <row r="53" spans="1:21" s="2" customFormat="1" ht="18" thickBot="1">
      <c r="A53" s="30"/>
      <c r="B53" s="193"/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31"/>
      <c r="O53" s="193"/>
      <c r="P53" s="193"/>
      <c r="Q53" s="193"/>
      <c r="R53" s="31"/>
      <c r="T53" s="17"/>
    </row>
    <row r="54" spans="1:21" ht="50.1" customHeight="1" thickBot="1">
      <c r="A54" s="85" t="s">
        <v>72</v>
      </c>
      <c r="B54" s="32">
        <v>42400</v>
      </c>
      <c r="C54" s="33">
        <v>42401</v>
      </c>
      <c r="D54" s="33">
        <v>42430</v>
      </c>
      <c r="E54" s="33">
        <v>42461</v>
      </c>
      <c r="F54" s="33">
        <v>42491</v>
      </c>
      <c r="G54" s="33">
        <v>42522</v>
      </c>
      <c r="H54" s="33">
        <v>42552</v>
      </c>
      <c r="I54" s="33">
        <v>42583</v>
      </c>
      <c r="J54" s="33">
        <v>42614</v>
      </c>
      <c r="K54" s="33">
        <v>42644</v>
      </c>
      <c r="L54" s="33">
        <v>42675</v>
      </c>
      <c r="M54" s="33">
        <v>42705</v>
      </c>
      <c r="N54" s="203" t="s">
        <v>96</v>
      </c>
      <c r="O54" s="170">
        <v>42766</v>
      </c>
      <c r="P54" s="33">
        <v>42794</v>
      </c>
      <c r="Q54" s="33">
        <v>42825</v>
      </c>
      <c r="R54" s="203" t="s">
        <v>93</v>
      </c>
      <c r="T54" s="17"/>
    </row>
    <row r="55" spans="1:21" ht="21" thickTop="1">
      <c r="A55" s="86" t="s">
        <v>105</v>
      </c>
      <c r="B55" s="66">
        <v>10198.591178999999</v>
      </c>
      <c r="C55" s="45">
        <v>9431.3130863399401</v>
      </c>
      <c r="D55" s="45">
        <v>9568.9932416130305</v>
      </c>
      <c r="E55" s="45">
        <v>9694.4676862657707</v>
      </c>
      <c r="F55" s="45">
        <v>9456.8011041148093</v>
      </c>
      <c r="G55" s="45">
        <v>9290.7601743766609</v>
      </c>
      <c r="H55" s="45">
        <v>9385.1609050982806</v>
      </c>
      <c r="I55" s="45">
        <v>9564.2194512711794</v>
      </c>
      <c r="J55" s="45">
        <v>9499.1412397796503</v>
      </c>
      <c r="K55" s="45">
        <v>9961.0609272331403</v>
      </c>
      <c r="L55" s="45">
        <v>10227.894331477601</v>
      </c>
      <c r="M55" s="45">
        <v>10369.0946411451</v>
      </c>
      <c r="N55" s="206">
        <v>116647.49796771514</v>
      </c>
      <c r="O55" s="66">
        <v>9944.4818363699305</v>
      </c>
      <c r="P55" s="45">
        <v>9346.7221316492905</v>
      </c>
      <c r="Q55" s="45">
        <v>9549.4436351582517</v>
      </c>
      <c r="R55" s="206">
        <v>28840.647603177473</v>
      </c>
      <c r="T55" s="17"/>
    </row>
    <row r="56" spans="1:21" s="182" customFormat="1" ht="20.399999999999999" hidden="1" outlineLevel="1">
      <c r="A56" s="184" t="s">
        <v>83</v>
      </c>
      <c r="B56" s="180"/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206">
        <v>0</v>
      </c>
      <c r="O56" s="180"/>
      <c r="P56" s="181"/>
      <c r="Q56" s="181"/>
      <c r="R56" s="206">
        <v>0</v>
      </c>
      <c r="T56" s="17"/>
    </row>
    <row r="57" spans="1:21" s="182" customFormat="1" ht="20.399999999999999" hidden="1" outlineLevel="1">
      <c r="A57" s="184" t="s">
        <v>82</v>
      </c>
      <c r="B57" s="180"/>
      <c r="C57" s="181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206">
        <v>0</v>
      </c>
      <c r="O57" s="180"/>
      <c r="P57" s="181"/>
      <c r="Q57" s="181"/>
      <c r="R57" s="206">
        <v>0</v>
      </c>
      <c r="T57" s="17"/>
    </row>
    <row r="58" spans="1:21" ht="20.399999999999999" collapsed="1">
      <c r="A58" s="86" t="s">
        <v>106</v>
      </c>
      <c r="B58" s="66">
        <v>2785.414205</v>
      </c>
      <c r="C58" s="45">
        <v>2752.3952479924501</v>
      </c>
      <c r="D58" s="45">
        <v>2878.9873759826901</v>
      </c>
      <c r="E58" s="45">
        <v>2785.5406059822999</v>
      </c>
      <c r="F58" s="45">
        <v>2976.4476992928398</v>
      </c>
      <c r="G58" s="45">
        <v>2962.7250305268099</v>
      </c>
      <c r="H58" s="45">
        <v>2888.8487181936398</v>
      </c>
      <c r="I58" s="45">
        <v>2878.8907576875399</v>
      </c>
      <c r="J58" s="45">
        <v>2801.5158905529956</v>
      </c>
      <c r="K58" s="45">
        <v>2787.5647749134714</v>
      </c>
      <c r="L58" s="45">
        <v>2692.1958707841045</v>
      </c>
      <c r="M58" s="45">
        <v>2681.0538836370092</v>
      </c>
      <c r="N58" s="206">
        <v>33871.58006054585</v>
      </c>
      <c r="O58" s="66">
        <v>2953.9063535913106</v>
      </c>
      <c r="P58" s="45">
        <v>2687.3784016335353</v>
      </c>
      <c r="Q58" s="45">
        <v>2801.5223770824305</v>
      </c>
      <c r="R58" s="206">
        <v>8442.8071323072763</v>
      </c>
      <c r="T58" s="17"/>
    </row>
    <row r="59" spans="1:21" ht="20.399999999999999">
      <c r="A59" s="87" t="s">
        <v>6</v>
      </c>
      <c r="B59" s="64">
        <v>0.27311754693486184</v>
      </c>
      <c r="C59" s="65">
        <v>0.29183584754268682</v>
      </c>
      <c r="D59" s="65">
        <v>0.30086627749539341</v>
      </c>
      <c r="E59" s="65">
        <v>0.28733301261384342</v>
      </c>
      <c r="F59" s="65">
        <v>0.3147414930824482</v>
      </c>
      <c r="G59" s="65">
        <v>0.3188894100073556</v>
      </c>
      <c r="H59" s="65">
        <v>0.3078102493292722</v>
      </c>
      <c r="I59" s="65">
        <v>0.30100634686972882</v>
      </c>
      <c r="J59" s="65">
        <v>0.29492306934242213</v>
      </c>
      <c r="K59" s="65">
        <v>0.27984617253894928</v>
      </c>
      <c r="L59" s="65">
        <v>0.26322093126231672</v>
      </c>
      <c r="M59" s="65">
        <v>0.25856200337862184</v>
      </c>
      <c r="N59" s="205">
        <v>0.29037553870140087</v>
      </c>
      <c r="O59" s="64">
        <v>0.29703974547854223</v>
      </c>
      <c r="P59" s="65">
        <v>0.28752094732052658</v>
      </c>
      <c r="Q59" s="65">
        <v>0.29337021968149501</v>
      </c>
      <c r="R59" s="205">
        <v>0.29273985967558869</v>
      </c>
      <c r="T59" s="17"/>
    </row>
    <row r="60" spans="1:21" ht="20.399999999999999">
      <c r="A60" s="88" t="s">
        <v>107</v>
      </c>
      <c r="B60" s="66">
        <v>1650.4212640000001</v>
      </c>
      <c r="C60" s="45">
        <v>1614.63401797862</v>
      </c>
      <c r="D60" s="45">
        <v>1739.49418063749</v>
      </c>
      <c r="E60" s="45">
        <v>1622.88237393539</v>
      </c>
      <c r="F60" s="45">
        <v>1816.0017079066799</v>
      </c>
      <c r="G60" s="45">
        <v>1801.20237117177</v>
      </c>
      <c r="H60" s="45">
        <v>1726.2755143177401</v>
      </c>
      <c r="I60" s="45">
        <v>1718.6734136762</v>
      </c>
      <c r="J60" s="45">
        <v>1645.8798634199238</v>
      </c>
      <c r="K60" s="45">
        <v>1643.9029756119314</v>
      </c>
      <c r="L60" s="45">
        <v>1522.7851820115495</v>
      </c>
      <c r="M60" s="45">
        <v>1517.6121967692661</v>
      </c>
      <c r="N60" s="206">
        <v>20019.765061436563</v>
      </c>
      <c r="O60" s="66">
        <v>1832.555823637817</v>
      </c>
      <c r="P60" s="45">
        <v>1565.0109463221991</v>
      </c>
      <c r="Q60" s="45">
        <v>1676.3838337320876</v>
      </c>
      <c r="R60" s="206">
        <v>5073.9506036921039</v>
      </c>
      <c r="T60" s="17"/>
    </row>
    <row r="61" spans="1:21" ht="20.399999999999999">
      <c r="A61" s="86" t="s">
        <v>108</v>
      </c>
      <c r="B61" s="66">
        <v>1615.017568</v>
      </c>
      <c r="C61" s="45">
        <v>1559.7989242547001</v>
      </c>
      <c r="D61" s="45">
        <v>1594.5614564883999</v>
      </c>
      <c r="E61" s="45">
        <v>1585.4203397123599</v>
      </c>
      <c r="F61" s="45">
        <v>1792.5233116724601</v>
      </c>
      <c r="G61" s="45">
        <v>1738.89339175841</v>
      </c>
      <c r="H61" s="45">
        <v>1682.6280568986499</v>
      </c>
      <c r="I61" s="45">
        <v>1728.81783409178</v>
      </c>
      <c r="J61" s="45">
        <v>1553.8955174907369</v>
      </c>
      <c r="K61" s="45">
        <v>1616.1702827898564</v>
      </c>
      <c r="L61" s="45">
        <v>1501.8827654325405</v>
      </c>
      <c r="M61" s="45">
        <v>1221.8624676643142</v>
      </c>
      <c r="N61" s="206">
        <v>19191.47191625421</v>
      </c>
      <c r="O61" s="66">
        <v>1769.75124002505</v>
      </c>
      <c r="P61" s="45">
        <v>1520.5711063334529</v>
      </c>
      <c r="Q61" s="45">
        <v>1612.8629103656144</v>
      </c>
      <c r="R61" s="206">
        <v>4903.1852567241167</v>
      </c>
      <c r="T61" s="17"/>
    </row>
    <row r="62" spans="1:21" ht="20.399999999999999">
      <c r="A62" s="87" t="s">
        <v>8</v>
      </c>
      <c r="B62" s="64">
        <v>0.1583569278985803</v>
      </c>
      <c r="C62" s="65">
        <v>0.16538512823987053</v>
      </c>
      <c r="D62" s="65">
        <v>0.16663837210732602</v>
      </c>
      <c r="E62" s="65">
        <v>0.16353866875624717</v>
      </c>
      <c r="F62" s="65">
        <v>0.18954858962746968</v>
      </c>
      <c r="G62" s="65">
        <v>0.18716373677949086</v>
      </c>
      <c r="H62" s="65">
        <v>0.17928601053441712</v>
      </c>
      <c r="I62" s="65">
        <v>0.18075890488501944</v>
      </c>
      <c r="J62" s="65">
        <v>0.16358273640394699</v>
      </c>
      <c r="K62" s="65">
        <v>0.16224881010127262</v>
      </c>
      <c r="L62" s="65">
        <v>0.14684183437546006</v>
      </c>
      <c r="M62" s="65">
        <v>0.11783694815706486</v>
      </c>
      <c r="N62" s="217">
        <v>0.16452536274345025</v>
      </c>
      <c r="O62" s="64">
        <v>0.17796314269010408</v>
      </c>
      <c r="P62" s="65">
        <v>0.16268495895310608</v>
      </c>
      <c r="Q62" s="65">
        <v>0.16889600818497175</v>
      </c>
      <c r="R62" s="217">
        <v>0.17000954084622968</v>
      </c>
      <c r="T62" s="17"/>
    </row>
    <row r="63" spans="1:21" ht="20.399999999999999">
      <c r="A63" s="87" t="s">
        <v>9</v>
      </c>
      <c r="B63" s="66">
        <v>1262.451828</v>
      </c>
      <c r="C63" s="45">
        <v>1243.8626600069699</v>
      </c>
      <c r="D63" s="45">
        <v>1266.80851799586</v>
      </c>
      <c r="E63" s="45">
        <v>1278.8582640039101</v>
      </c>
      <c r="F63" s="45">
        <v>1426.7550399981001</v>
      </c>
      <c r="G63" s="45">
        <v>1412.5758339996701</v>
      </c>
      <c r="H63" s="45">
        <v>1350.32693099431</v>
      </c>
      <c r="I63" s="45">
        <v>1401.8425450089001</v>
      </c>
      <c r="J63" s="45">
        <v>1236.0884789971074</v>
      </c>
      <c r="K63" s="45">
        <v>1297.2796660023566</v>
      </c>
      <c r="L63" s="45">
        <v>1198.8742149957757</v>
      </c>
      <c r="M63" s="45">
        <v>944.46331700248493</v>
      </c>
      <c r="N63" s="206">
        <v>15320.187297005445</v>
      </c>
      <c r="O63" s="66">
        <v>1408.9535679980165</v>
      </c>
      <c r="P63" s="45">
        <v>1269.9173100002677</v>
      </c>
      <c r="Q63" s="45">
        <v>1282.3026870025628</v>
      </c>
      <c r="R63" s="206">
        <v>3961.1735650008472</v>
      </c>
      <c r="T63" s="17"/>
    </row>
    <row r="64" spans="1:21" ht="21" thickBot="1">
      <c r="A64" s="87" t="s">
        <v>91</v>
      </c>
      <c r="B64" s="82">
        <v>0.46</v>
      </c>
      <c r="C64" s="71">
        <v>0.46</v>
      </c>
      <c r="D64" s="71">
        <v>0.46999999999999986</v>
      </c>
      <c r="E64" s="71">
        <v>0.4700000000000002</v>
      </c>
      <c r="F64" s="71">
        <v>0.5199999999999998</v>
      </c>
      <c r="G64" s="71">
        <v>0.5199999999999998</v>
      </c>
      <c r="H64" s="71">
        <v>0.5</v>
      </c>
      <c r="I64" s="71">
        <v>0.51000000000000023</v>
      </c>
      <c r="J64" s="71">
        <v>0.45000000000000018</v>
      </c>
      <c r="K64" s="71">
        <v>0.47999999999999954</v>
      </c>
      <c r="L64" s="71">
        <v>0.44000000000000039</v>
      </c>
      <c r="M64" s="71">
        <v>0.34999999999999964</v>
      </c>
      <c r="N64" s="215">
        <v>5.629999999999999</v>
      </c>
      <c r="O64" s="82">
        <v>0.52</v>
      </c>
      <c r="P64" s="71">
        <v>0.45999999999999996</v>
      </c>
      <c r="Q64" s="71">
        <v>0.48</v>
      </c>
      <c r="R64" s="233">
        <v>1.46</v>
      </c>
      <c r="T64" s="17"/>
    </row>
    <row r="65" spans="1:190" s="5" customFormat="1" ht="21.6" thickTop="1">
      <c r="A65" s="89" t="s">
        <v>10</v>
      </c>
      <c r="B65" s="90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218"/>
      <c r="O65" s="90"/>
      <c r="P65" s="91"/>
      <c r="Q65" s="91"/>
      <c r="R65" s="218"/>
      <c r="T65" s="17"/>
    </row>
    <row r="66" spans="1:190" s="5" customFormat="1" ht="20.399999999999999">
      <c r="A66" s="86" t="s">
        <v>5</v>
      </c>
      <c r="B66" s="61">
        <v>-3.6070035993415517E-2</v>
      </c>
      <c r="C66" s="62">
        <v>-3.6275363429206786E-3</v>
      </c>
      <c r="D66" s="62">
        <v>-1.0619320188504866E-2</v>
      </c>
      <c r="E66" s="62">
        <v>2.3903538678208491E-2</v>
      </c>
      <c r="F66" s="62">
        <v>-1.153550008070392E-2</v>
      </c>
      <c r="G66" s="62">
        <v>-8.8424300958345192E-5</v>
      </c>
      <c r="H66" s="62">
        <v>6.9484348288035847E-3</v>
      </c>
      <c r="I66" s="62">
        <v>2.8661330934684592E-2</v>
      </c>
      <c r="J66" s="62">
        <v>6.1625691772757341E-2</v>
      </c>
      <c r="K66" s="62">
        <v>-5.5477322953231267E-2</v>
      </c>
      <c r="L66" s="62">
        <v>1.7314369757186032E-2</v>
      </c>
      <c r="M66" s="62">
        <v>4.3805986401194152E-2</v>
      </c>
      <c r="N66" s="205">
        <v>4.3333495495299079E-3</v>
      </c>
      <c r="O66" s="61">
        <v>-2.491612205745708E-2</v>
      </c>
      <c r="P66" s="62">
        <v>-8.9691598525308835E-3</v>
      </c>
      <c r="Q66" s="62">
        <v>-2.0430160165400002E-3</v>
      </c>
      <c r="R66" s="205">
        <v>-1.226929556810108E-2</v>
      </c>
      <c r="T66" s="17"/>
    </row>
    <row r="67" spans="1:190" s="5" customFormat="1" ht="20.399999999999999" hidden="1" outlineLevel="1">
      <c r="A67" s="184" t="s">
        <v>83</v>
      </c>
      <c r="B67" s="185">
        <v>-1</v>
      </c>
      <c r="C67" s="186">
        <v>-1</v>
      </c>
      <c r="D67" s="186">
        <v>-1</v>
      </c>
      <c r="E67" s="186">
        <v>-1</v>
      </c>
      <c r="F67" s="186">
        <v>-1</v>
      </c>
      <c r="G67" s="186">
        <v>-1</v>
      </c>
      <c r="H67" s="186">
        <v>-1</v>
      </c>
      <c r="I67" s="186">
        <v>-1</v>
      </c>
      <c r="J67" s="186">
        <v>-1</v>
      </c>
      <c r="K67" s="186">
        <v>-1</v>
      </c>
      <c r="L67" s="186" t="e">
        <v>#DIV/0!</v>
      </c>
      <c r="M67" s="186" t="e">
        <v>#DIV/0!</v>
      </c>
      <c r="N67" s="219">
        <v>-1</v>
      </c>
      <c r="O67" s="185" t="e">
        <v>#DIV/0!</v>
      </c>
      <c r="P67" s="186" t="e">
        <v>#DIV/0!</v>
      </c>
      <c r="Q67" s="186" t="e">
        <v>#DIV/0!</v>
      </c>
      <c r="R67" s="219" t="e">
        <v>#DIV/0!</v>
      </c>
      <c r="T67" s="17"/>
    </row>
    <row r="68" spans="1:190" s="5" customFormat="1" ht="20.399999999999999" hidden="1" outlineLevel="1">
      <c r="A68" s="184" t="s">
        <v>82</v>
      </c>
      <c r="B68" s="185">
        <v>-1</v>
      </c>
      <c r="C68" s="186">
        <v>-1</v>
      </c>
      <c r="D68" s="186">
        <v>-1</v>
      </c>
      <c r="E68" s="186">
        <v>-1</v>
      </c>
      <c r="F68" s="186">
        <v>-1</v>
      </c>
      <c r="G68" s="186">
        <v>-1</v>
      </c>
      <c r="H68" s="186">
        <v>-1</v>
      </c>
      <c r="I68" s="186">
        <v>-1</v>
      </c>
      <c r="J68" s="186">
        <v>-1</v>
      </c>
      <c r="K68" s="186">
        <v>-1</v>
      </c>
      <c r="L68" s="186" t="e">
        <v>#DIV/0!</v>
      </c>
      <c r="M68" s="186" t="e">
        <v>#DIV/0!</v>
      </c>
      <c r="N68" s="219">
        <v>-1</v>
      </c>
      <c r="O68" s="185" t="e">
        <v>#DIV/0!</v>
      </c>
      <c r="P68" s="186" t="e">
        <v>#DIV/0!</v>
      </c>
      <c r="Q68" s="186" t="e">
        <v>#DIV/0!</v>
      </c>
      <c r="R68" s="219" t="e">
        <v>#DIV/0!</v>
      </c>
      <c r="T68" s="17"/>
    </row>
    <row r="69" spans="1:190" ht="20.399999999999999" collapsed="1">
      <c r="A69" s="86" t="s">
        <v>11</v>
      </c>
      <c r="B69" s="64">
        <v>5.4301285914367448E-2</v>
      </c>
      <c r="C69" s="65">
        <v>0.18035475732083017</v>
      </c>
      <c r="D69" s="65">
        <v>9.8687235464864909E-2</v>
      </c>
      <c r="E69" s="65">
        <v>1.0511231391739706E-2</v>
      </c>
      <c r="F69" s="65">
        <v>6.6971669928869604E-2</v>
      </c>
      <c r="G69" s="65">
        <v>7.093644534234711E-2</v>
      </c>
      <c r="H69" s="65">
        <v>1.4039911094532176E-2</v>
      </c>
      <c r="I69" s="65">
        <v>2.4856081357252036E-2</v>
      </c>
      <c r="J69" s="65">
        <v>-3.9638379864236795E-2</v>
      </c>
      <c r="K69" s="65">
        <v>9.6262208056021814E-2</v>
      </c>
      <c r="L69" s="65">
        <v>-1.5365802762410397E-3</v>
      </c>
      <c r="M69" s="65">
        <v>4.5694391178464411E-2</v>
      </c>
      <c r="N69" s="205">
        <v>4.9144876630185408E-2</v>
      </c>
      <c r="O69" s="64">
        <v>6.0490877187621139E-2</v>
      </c>
      <c r="P69" s="65">
        <v>-2.36219149144139E-2</v>
      </c>
      <c r="Q69" s="65">
        <v>-2.6907029723886255E-2</v>
      </c>
      <c r="R69" s="205">
        <v>3.0902852784320256E-3</v>
      </c>
      <c r="T69" s="17"/>
    </row>
    <row r="70" spans="1:190" ht="20.399999999999999">
      <c r="A70" s="86" t="s">
        <v>48</v>
      </c>
      <c r="B70" s="64">
        <v>4.552653547682306E-2</v>
      </c>
      <c r="C70" s="65">
        <v>0.29430409991630846</v>
      </c>
      <c r="D70" s="65">
        <v>0.14842964618271015</v>
      </c>
      <c r="E70" s="65">
        <v>-2.7684694878101213E-2</v>
      </c>
      <c r="F70" s="65">
        <v>0.10348758418199733</v>
      </c>
      <c r="G70" s="65">
        <v>0.10280534094938187</v>
      </c>
      <c r="H70" s="65">
        <v>1.2012777485201909E-2</v>
      </c>
      <c r="I70" s="65">
        <v>2.993339075225987E-2</v>
      </c>
      <c r="J70" s="65">
        <v>-6.96403666180343E-2</v>
      </c>
      <c r="K70" s="65">
        <v>0.18090295841070869</v>
      </c>
      <c r="L70" s="65">
        <v>-1.2435796010907829E-2</v>
      </c>
      <c r="M70" s="65">
        <v>8.1895263583060318E-2</v>
      </c>
      <c r="N70" s="205">
        <v>6.663148863772772E-2</v>
      </c>
      <c r="O70" s="64">
        <v>0.11035640633736832</v>
      </c>
      <c r="P70" s="65">
        <v>-3.0733324768262182E-2</v>
      </c>
      <c r="Q70" s="65">
        <v>-3.6280861188206837E-2</v>
      </c>
      <c r="R70" s="205">
        <v>1.3867610180380741E-2</v>
      </c>
      <c r="T70" s="17"/>
    </row>
    <row r="71" spans="1:190" ht="20.399999999999999">
      <c r="A71" s="87" t="s">
        <v>73</v>
      </c>
      <c r="B71" s="94">
        <v>7.4576577185641924E-2</v>
      </c>
      <c r="C71" s="93">
        <v>0.30368921455806608</v>
      </c>
      <c r="D71" s="93">
        <v>0.1020060265385343</v>
      </c>
      <c r="E71" s="93">
        <v>-5.0771710787712587E-3</v>
      </c>
      <c r="F71" s="93">
        <v>0.12214741733568957</v>
      </c>
      <c r="G71" s="93">
        <v>6.045167977935284E-2</v>
      </c>
      <c r="H71" s="93">
        <v>5.2200452050956692E-3</v>
      </c>
      <c r="I71" s="93">
        <v>3.3807062350076356E-2</v>
      </c>
      <c r="J71" s="93">
        <v>-8.8254744507403338E-2</v>
      </c>
      <c r="K71" s="93">
        <v>0.24001514021387371</v>
      </c>
      <c r="L71" s="93">
        <v>8.3372279530264937E-3</v>
      </c>
      <c r="M71" s="93">
        <v>-9.1975320895115065E-2</v>
      </c>
      <c r="N71" s="205">
        <v>5.6453008170886942E-2</v>
      </c>
      <c r="O71" s="94">
        <v>9.5809281020186488E-2</v>
      </c>
      <c r="P71" s="93">
        <v>-2.5149278737957137E-2</v>
      </c>
      <c r="Q71" s="93">
        <v>1.1477421458260029E-2</v>
      </c>
      <c r="R71" s="205">
        <v>2.8055505229204858E-2</v>
      </c>
      <c r="T71" s="17"/>
    </row>
    <row r="72" spans="1:190" ht="20.399999999999999">
      <c r="A72" s="87" t="s">
        <v>109</v>
      </c>
      <c r="B72" s="94">
        <v>3.9787488681452432E-2</v>
      </c>
      <c r="C72" s="93">
        <v>7.7188974134719368E-2</v>
      </c>
      <c r="D72" s="93">
        <v>-0.12259523823193696</v>
      </c>
      <c r="E72" s="93">
        <v>-1.2061235634247547E-2</v>
      </c>
      <c r="F72" s="93">
        <v>9.7821368550356169E-2</v>
      </c>
      <c r="G72" s="93">
        <v>4.3780053584894452E-2</v>
      </c>
      <c r="H72" s="93">
        <v>-1.992621128984251E-2</v>
      </c>
      <c r="I72" s="93">
        <v>3.3742647803943537E-2</v>
      </c>
      <c r="J72" s="93">
        <v>-0.13276328083666789</v>
      </c>
      <c r="K72" s="93">
        <v>0.2015174915719955</v>
      </c>
      <c r="L72" s="93">
        <v>-4.1468527595605043E-3</v>
      </c>
      <c r="M72" s="93">
        <v>-0.3632796160531423</v>
      </c>
      <c r="N72" s="205">
        <v>-2.3332568457897884E-2</v>
      </c>
      <c r="O72" s="94">
        <v>0.11604541000990687</v>
      </c>
      <c r="P72" s="93">
        <v>2.0946564947252E-2</v>
      </c>
      <c r="Q72" s="93">
        <v>1.2230868980274368E-2</v>
      </c>
      <c r="R72" s="205">
        <v>4.9839498659025816E-2</v>
      </c>
      <c r="T72" s="17"/>
    </row>
    <row r="73" spans="1:190" ht="19.5" customHeight="1" thickBot="1">
      <c r="A73" s="201" t="s">
        <v>92</v>
      </c>
      <c r="B73" s="120">
        <v>2.2222222222222143E-2</v>
      </c>
      <c r="C73" s="202">
        <v>9.5238095238095344E-2</v>
      </c>
      <c r="D73" s="202">
        <v>-0.11320754716981141</v>
      </c>
      <c r="E73" s="202">
        <v>-2.0833333333332926E-2</v>
      </c>
      <c r="F73" s="202">
        <v>0.10638297872340341</v>
      </c>
      <c r="G73" s="202">
        <v>3.9999999999999591E-2</v>
      </c>
      <c r="H73" s="202">
        <v>-1.9607843137254499E-2</v>
      </c>
      <c r="I73" s="202">
        <v>2.0000000000000462E-2</v>
      </c>
      <c r="J73" s="202">
        <v>-0.13461538461538425</v>
      </c>
      <c r="K73" s="202">
        <v>0.19999999999999774</v>
      </c>
      <c r="L73" s="202">
        <v>1.9984014443252818E-15</v>
      </c>
      <c r="M73" s="202">
        <v>-0.35185185185185253</v>
      </c>
      <c r="N73" s="216">
        <v>-2.2569444444444531E-2</v>
      </c>
      <c r="O73" s="120">
        <v>0.13043478260869557</v>
      </c>
      <c r="P73" s="202">
        <v>0</v>
      </c>
      <c r="Q73" s="202">
        <v>2.1276595744681215E-2</v>
      </c>
      <c r="R73" s="216">
        <v>5.0359712230215958E-2</v>
      </c>
      <c r="T73" s="17"/>
    </row>
    <row r="74" spans="1:190" ht="19.5" customHeight="1">
      <c r="A74" s="189"/>
      <c r="B74" s="199"/>
      <c r="C74" s="199"/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T74" s="17"/>
    </row>
    <row r="75" spans="1:190">
      <c r="A75" s="189" t="s">
        <v>97</v>
      </c>
      <c r="B75" s="189"/>
      <c r="C75" s="189"/>
      <c r="D75" s="189"/>
      <c r="E75" s="189"/>
      <c r="F75" s="189"/>
      <c r="G75" s="189"/>
      <c r="H75" s="189"/>
      <c r="I75" s="189"/>
      <c r="J75" s="189"/>
      <c r="K75" s="189"/>
      <c r="L75" s="189"/>
      <c r="M75" s="189"/>
      <c r="N75" s="189"/>
      <c r="O75" s="189"/>
      <c r="P75" s="189"/>
      <c r="Q75" s="189"/>
      <c r="R75" s="189"/>
      <c r="S75" s="7"/>
      <c r="T75" s="1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</row>
    <row r="76" spans="1:190">
      <c r="A76" s="190" t="s">
        <v>100</v>
      </c>
      <c r="B76" s="191"/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89"/>
      <c r="O76" s="191"/>
      <c r="P76" s="191"/>
      <c r="Q76" s="191"/>
      <c r="R76" s="189"/>
      <c r="S76" s="7"/>
      <c r="T76" s="1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</row>
    <row r="77" spans="1:190">
      <c r="A77" s="189" t="s">
        <v>102</v>
      </c>
      <c r="B77" s="192"/>
      <c r="C77" s="192"/>
      <c r="D77" s="220"/>
      <c r="E77" s="220"/>
      <c r="F77" s="220"/>
      <c r="G77" s="220"/>
      <c r="H77" s="220"/>
      <c r="I77" s="220"/>
      <c r="J77" s="220"/>
      <c r="K77" s="220"/>
      <c r="L77" s="220"/>
      <c r="M77" s="220"/>
      <c r="N77" s="190"/>
      <c r="O77" s="192"/>
      <c r="P77" s="220"/>
      <c r="Q77" s="220"/>
      <c r="R77" s="190"/>
      <c r="T77" s="17"/>
    </row>
    <row r="78" spans="1:190">
      <c r="A78" s="190"/>
      <c r="D78" s="2"/>
      <c r="E78" s="2"/>
      <c r="F78" s="2"/>
      <c r="G78" s="2"/>
      <c r="H78" s="2"/>
      <c r="I78" s="2"/>
      <c r="J78" s="2"/>
      <c r="K78" s="2"/>
      <c r="L78" s="2"/>
      <c r="M78" s="2"/>
      <c r="O78" s="1"/>
      <c r="P78" s="2"/>
      <c r="Q78" s="2"/>
      <c r="R78" s="1"/>
      <c r="T78" s="17"/>
    </row>
    <row r="79" spans="1:190" s="25" customFormat="1" ht="17.399999999999999">
      <c r="A79" s="132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7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  <c r="BI79" s="110"/>
      <c r="BJ79" s="110"/>
      <c r="BK79" s="110"/>
      <c r="BL79" s="110"/>
      <c r="BM79" s="110"/>
      <c r="BN79" s="110"/>
      <c r="BO79" s="110"/>
      <c r="BP79" s="110"/>
      <c r="BQ79" s="110"/>
      <c r="BR79" s="110"/>
      <c r="BS79" s="110"/>
      <c r="BT79" s="110"/>
      <c r="BU79" s="110"/>
      <c r="BV79" s="110"/>
      <c r="BW79" s="110"/>
      <c r="BX79" s="110"/>
      <c r="BY79" s="110"/>
      <c r="BZ79" s="110"/>
      <c r="CA79" s="110"/>
      <c r="CB79" s="110"/>
      <c r="CC79" s="110"/>
      <c r="CD79" s="110"/>
      <c r="CE79" s="110"/>
      <c r="CF79" s="110"/>
      <c r="CG79" s="110"/>
      <c r="CH79" s="110"/>
      <c r="CI79" s="110"/>
      <c r="CJ79" s="110"/>
      <c r="CK79" s="110"/>
      <c r="CL79" s="110"/>
      <c r="CM79" s="110"/>
      <c r="CN79" s="110"/>
      <c r="CO79" s="110"/>
      <c r="CP79" s="110"/>
      <c r="CQ79" s="110"/>
      <c r="CR79" s="110"/>
      <c r="CS79" s="110"/>
      <c r="CT79" s="110"/>
      <c r="CU79" s="110"/>
      <c r="CV79" s="110"/>
      <c r="CW79" s="110"/>
      <c r="CX79" s="110"/>
      <c r="CY79" s="110"/>
      <c r="CZ79" s="110"/>
      <c r="DA79" s="110"/>
      <c r="DB79" s="110"/>
      <c r="DC79" s="110"/>
      <c r="DD79" s="110"/>
      <c r="DE79" s="110"/>
      <c r="DF79" s="110"/>
      <c r="DG79" s="110"/>
      <c r="DH79" s="110"/>
      <c r="DI79" s="110"/>
      <c r="DJ79" s="110"/>
      <c r="DK79" s="110"/>
      <c r="DL79" s="110"/>
      <c r="DM79" s="110"/>
      <c r="DN79" s="110"/>
      <c r="DO79" s="110"/>
      <c r="DP79" s="110"/>
      <c r="DQ79" s="110"/>
      <c r="DR79" s="110"/>
      <c r="DS79" s="110"/>
      <c r="DT79" s="110"/>
      <c r="DU79" s="110"/>
      <c r="DV79" s="110"/>
      <c r="DW79" s="110"/>
      <c r="DX79" s="110"/>
      <c r="DY79" s="110"/>
      <c r="DZ79" s="110"/>
      <c r="EA79" s="110"/>
      <c r="EB79" s="110"/>
      <c r="EC79" s="110"/>
      <c r="ED79" s="110"/>
      <c r="EE79" s="110"/>
      <c r="EF79" s="110"/>
      <c r="EG79" s="110"/>
      <c r="EH79" s="110"/>
      <c r="EI79" s="110"/>
      <c r="EJ79" s="110"/>
      <c r="EK79" s="110"/>
      <c r="EL79" s="110"/>
      <c r="EM79" s="110"/>
      <c r="EN79" s="110"/>
      <c r="EO79" s="110"/>
      <c r="EP79" s="110"/>
      <c r="EQ79" s="110"/>
      <c r="ER79" s="110"/>
      <c r="ES79" s="110"/>
      <c r="ET79" s="110"/>
      <c r="EU79" s="110"/>
      <c r="EV79" s="110"/>
      <c r="EW79" s="110"/>
      <c r="EX79" s="110"/>
      <c r="EY79" s="110"/>
      <c r="EZ79" s="110"/>
      <c r="FA79" s="110"/>
      <c r="FB79" s="110"/>
      <c r="FC79" s="110"/>
      <c r="FD79" s="110"/>
      <c r="FE79" s="110"/>
      <c r="FF79" s="110"/>
      <c r="FG79" s="110"/>
      <c r="FH79" s="110"/>
      <c r="FI79" s="110"/>
      <c r="FJ79" s="110"/>
      <c r="FK79" s="110"/>
      <c r="FL79" s="110"/>
      <c r="FM79" s="110"/>
      <c r="FN79" s="110"/>
      <c r="FO79" s="110"/>
      <c r="FP79" s="110"/>
      <c r="FQ79" s="110"/>
      <c r="FR79" s="110"/>
      <c r="FS79" s="110"/>
      <c r="FT79" s="110"/>
      <c r="FU79" s="110"/>
      <c r="FV79" s="110"/>
      <c r="FW79" s="110"/>
      <c r="FX79" s="110"/>
      <c r="FY79" s="110"/>
      <c r="FZ79" s="110"/>
      <c r="GA79" s="110"/>
      <c r="GB79" s="110"/>
      <c r="GC79" s="110"/>
      <c r="GD79" s="110"/>
      <c r="GE79" s="110"/>
      <c r="GF79" s="110"/>
      <c r="GG79" s="110"/>
      <c r="GH79" s="110"/>
    </row>
    <row r="80" spans="1:190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P80" s="8"/>
      <c r="Q80" s="8"/>
    </row>
    <row r="81" spans="2:18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230"/>
      <c r="P81" s="19"/>
      <c r="Q81" s="19"/>
      <c r="R81" s="230"/>
    </row>
    <row r="83" spans="2:18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P83" s="16"/>
      <c r="Q83" s="16"/>
    </row>
    <row r="84" spans="2:18" customFormat="1" ht="16.2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9"/>
      <c r="P84" s="22"/>
      <c r="Q84" s="22"/>
      <c r="R84" s="229"/>
    </row>
    <row r="85" spans="2:18" ht="16.2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1"/>
      <c r="P85" s="23"/>
      <c r="Q85" s="23"/>
      <c r="R85" s="231"/>
    </row>
    <row r="87" spans="2:18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P87" s="6"/>
      <c r="Q87" s="6"/>
    </row>
    <row r="88" spans="2:18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P88" s="6"/>
      <c r="Q88" s="6"/>
    </row>
    <row r="91" spans="2:18" s="6" customFormat="1">
      <c r="O91" s="232"/>
      <c r="R91" s="232"/>
    </row>
    <row r="92" spans="2:18" s="6" customFormat="1">
      <c r="O92" s="232"/>
      <c r="R92" s="232"/>
    </row>
  </sheetData>
  <phoneticPr fontId="2" type="noConversion"/>
  <printOptions horizontalCentered="1"/>
  <pageMargins left="0.31496062992125984" right="0.51181102362204722" top="0.15748031496062992" bottom="0.15748031496062992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H108"/>
  <sheetViews>
    <sheetView showGridLines="0" zoomScale="80" zoomScaleNormal="80" workbookViewId="0">
      <pane xSplit="1" ySplit="2" topLeftCell="U3" activePane="bottomRight" state="frozen"/>
      <selection pane="topRight" activeCell="B1" sqref="B1"/>
      <selection pane="bottomLeft" activeCell="A4" sqref="A4"/>
      <selection pane="bottomRight" activeCell="AA54" sqref="AA54:AA60"/>
    </sheetView>
  </sheetViews>
  <sheetFormatPr defaultColWidth="9" defaultRowHeight="15"/>
  <cols>
    <col min="1" max="1" width="48.33203125" style="1" customWidth="1"/>
    <col min="2" max="2" width="10.77734375" style="1" customWidth="1"/>
    <col min="3" max="3" width="11" style="1" customWidth="1"/>
    <col min="4" max="4" width="10.77734375" style="1" customWidth="1"/>
    <col min="5" max="5" width="10.6640625" style="1" customWidth="1"/>
    <col min="6" max="6" width="11.21875" style="1" customWidth="1"/>
    <col min="7" max="7" width="11" style="1" customWidth="1"/>
    <col min="8" max="8" width="10.6640625" style="1" customWidth="1"/>
    <col min="9" max="9" width="11.21875" style="1" customWidth="1"/>
    <col min="10" max="10" width="11.109375" style="1" customWidth="1"/>
    <col min="11" max="11" width="10.6640625" style="1" customWidth="1"/>
    <col min="12" max="12" width="11.21875" style="1" bestFit="1" customWidth="1"/>
    <col min="13" max="13" width="10.6640625" style="1" customWidth="1"/>
    <col min="14" max="14" width="12" style="1" bestFit="1" customWidth="1"/>
    <col min="15" max="15" width="10.6640625" style="1" customWidth="1"/>
    <col min="16" max="16" width="11.77734375" style="1" customWidth="1"/>
    <col min="17" max="22" width="14.109375" style="1" customWidth="1"/>
    <col min="23" max="23" width="14.109375" style="1" bestFit="1" customWidth="1"/>
    <col min="24" max="26" width="14.109375" style="1" customWidth="1"/>
    <col min="27" max="27" width="15.109375" style="1" customWidth="1"/>
    <col min="28" max="28" width="14.109375" style="1" customWidth="1"/>
    <col min="29" max="30" width="10.44140625" style="1" bestFit="1" customWidth="1"/>
    <col min="31" max="16384" width="9" style="1"/>
  </cols>
  <sheetData>
    <row r="1" spans="1:34" ht="39.9" customHeight="1" thickBot="1">
      <c r="A1" s="85" t="s">
        <v>52</v>
      </c>
      <c r="B1" s="32">
        <v>40909</v>
      </c>
      <c r="C1" s="34">
        <v>40940</v>
      </c>
      <c r="D1" s="34">
        <v>40969</v>
      </c>
      <c r="E1" s="34">
        <v>41000</v>
      </c>
      <c r="F1" s="34">
        <v>41030</v>
      </c>
      <c r="G1" s="34">
        <v>41061</v>
      </c>
      <c r="H1" s="34">
        <v>41091</v>
      </c>
      <c r="I1" s="34">
        <v>41122</v>
      </c>
      <c r="J1" s="34">
        <v>41153</v>
      </c>
      <c r="K1" s="34">
        <v>41183</v>
      </c>
      <c r="L1" s="34">
        <v>41214</v>
      </c>
      <c r="M1" s="34">
        <v>41244</v>
      </c>
      <c r="N1" s="115" t="s">
        <v>50</v>
      </c>
      <c r="O1" s="125">
        <v>41275</v>
      </c>
      <c r="P1" s="34">
        <v>41318</v>
      </c>
      <c r="Q1" s="34">
        <v>41334</v>
      </c>
      <c r="R1" s="34">
        <v>41365</v>
      </c>
      <c r="S1" s="34">
        <v>41395</v>
      </c>
      <c r="T1" s="34">
        <v>41426</v>
      </c>
      <c r="U1" s="34">
        <v>41456</v>
      </c>
      <c r="V1" s="34">
        <v>41487</v>
      </c>
      <c r="W1" s="34">
        <v>41518</v>
      </c>
      <c r="X1" s="34">
        <v>41548</v>
      </c>
      <c r="Y1" s="34">
        <v>41579</v>
      </c>
      <c r="Z1" s="34">
        <v>41609</v>
      </c>
      <c r="AA1" s="138" t="s">
        <v>68</v>
      </c>
      <c r="AB1" s="140">
        <v>41640</v>
      </c>
    </row>
    <row r="2" spans="1:34" ht="9" customHeight="1" thickTop="1">
      <c r="A2" s="35"/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8"/>
      <c r="O2" s="36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8"/>
      <c r="AB2" s="141"/>
    </row>
    <row r="3" spans="1:34" ht="15.75" customHeight="1">
      <c r="A3" s="39" t="s">
        <v>40</v>
      </c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6"/>
      <c r="O3" s="43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6"/>
      <c r="AB3" s="142"/>
    </row>
    <row r="4" spans="1:34" s="13" customFormat="1" ht="20.100000000000001" customHeight="1">
      <c r="A4" s="47" t="s">
        <v>53</v>
      </c>
      <c r="B4" s="48">
        <f>[4]CBG_月!F6/1000000</f>
        <v>6058.08774851</v>
      </c>
      <c r="C4" s="49">
        <f>[4]CBG_月!G6/1000000</f>
        <v>5144.4684620300004</v>
      </c>
      <c r="D4" s="49">
        <f>[4]CBG_月!H6/1000000</f>
        <v>5256.5814269299999</v>
      </c>
      <c r="E4" s="49">
        <f>[4]CBG_月!I6/1000000</f>
        <v>5081.6606917800009</v>
      </c>
      <c r="F4" s="49">
        <f>[4]CBG_月!J6/1000000</f>
        <v>5262.1562181199997</v>
      </c>
      <c r="G4" s="49">
        <f>[4]CBG_月!K6/1000000</f>
        <v>5472.5333777800006</v>
      </c>
      <c r="H4" s="49">
        <f>[4]CBG_月!L6/1000000</f>
        <v>5528.0688315400012</v>
      </c>
      <c r="I4" s="49">
        <f>[4]CBG_月!M6/1000000</f>
        <v>5429.0337448100008</v>
      </c>
      <c r="J4" s="49">
        <f>[4]CBG_月!N6/1000000</f>
        <v>5144.4194065399997</v>
      </c>
      <c r="K4" s="49">
        <f>[4]CBG_月!O6/1000000</f>
        <v>5390.9414040800002</v>
      </c>
      <c r="L4" s="49">
        <f>[4]CBG_月!P6/1000000</f>
        <v>5247.8551853999998</v>
      </c>
      <c r="M4" s="49">
        <f>[4]CBG_月!Q6/1000000</f>
        <v>6612.8786441000002</v>
      </c>
      <c r="N4" s="50">
        <f>SUM(B4:M4)</f>
        <v>65628.685141620008</v>
      </c>
      <c r="O4" s="48">
        <v>5979.6323868700001</v>
      </c>
      <c r="P4" s="49">
        <v>5694.9170233900004</v>
      </c>
      <c r="Q4" s="49">
        <v>5726.0842448100002</v>
      </c>
      <c r="R4" s="49">
        <v>5627.7350402299999</v>
      </c>
      <c r="S4" s="49">
        <v>6084.4504302200003</v>
      </c>
      <c r="T4" s="49">
        <v>5816.6688100399997</v>
      </c>
      <c r="U4" s="49">
        <v>5921.4135027599996</v>
      </c>
      <c r="V4" s="49">
        <v>6071.32150181</v>
      </c>
      <c r="W4" s="49">
        <v>5735.6721404399996</v>
      </c>
      <c r="X4" s="49">
        <v>6102.1479167500001</v>
      </c>
      <c r="Y4" s="49">
        <v>6130.7506447599999</v>
      </c>
      <c r="Z4" s="49">
        <v>6308.1914186100003</v>
      </c>
      <c r="AA4" s="50">
        <f>SUM(O4:Z4)</f>
        <v>71198.98506069</v>
      </c>
      <c r="AB4" s="143">
        <v>6347.9526312300004</v>
      </c>
      <c r="AC4" s="17"/>
      <c r="AD4" s="17"/>
      <c r="AE4" s="17"/>
      <c r="AF4" s="17"/>
      <c r="AG4" s="17"/>
      <c r="AH4" s="17"/>
    </row>
    <row r="5" spans="1:34" s="13" customFormat="1" ht="20.100000000000001" customHeight="1">
      <c r="A5" s="51" t="s">
        <v>31</v>
      </c>
      <c r="B5" s="48">
        <v>4126.2272846799997</v>
      </c>
      <c r="C5" s="49">
        <v>3700.2033779100002</v>
      </c>
      <c r="D5" s="49">
        <v>3986.5644843599998</v>
      </c>
      <c r="E5" s="49">
        <v>3860.5164444699999</v>
      </c>
      <c r="F5" s="49">
        <v>3963.8985323000002</v>
      </c>
      <c r="G5" s="49">
        <v>3987.9830470500001</v>
      </c>
      <c r="H5" s="49">
        <v>4053.5142600099998</v>
      </c>
      <c r="I5" s="49">
        <v>4048.6183546500001</v>
      </c>
      <c r="J5" s="49">
        <v>3960.1450938200001</v>
      </c>
      <c r="K5" s="49">
        <v>4032.4033119800001</v>
      </c>
      <c r="L5" s="49">
        <v>3957.2693737499999</v>
      </c>
      <c r="M5" s="49">
        <v>4081.0059927500001</v>
      </c>
      <c r="N5" s="50">
        <f>SUM(B5:M5)</f>
        <v>47758.349557730005</v>
      </c>
      <c r="O5" s="48">
        <v>4006.8118475299998</v>
      </c>
      <c r="P5" s="49">
        <v>3865.8018181900002</v>
      </c>
      <c r="Q5" s="49">
        <v>4074.53785737</v>
      </c>
      <c r="R5" s="49">
        <v>4012.93428098</v>
      </c>
      <c r="S5" s="49">
        <v>4173.8671455699996</v>
      </c>
      <c r="T5" s="49">
        <v>4151.6665872800004</v>
      </c>
      <c r="U5" s="49">
        <v>4226.7669057900002</v>
      </c>
      <c r="V5" s="49">
        <v>4177.1459824200001</v>
      </c>
      <c r="W5" s="49">
        <v>4142.5451641299996</v>
      </c>
      <c r="X5" s="49">
        <v>4140.42687621</v>
      </c>
      <c r="Y5" s="49">
        <v>4072.1352747800001</v>
      </c>
      <c r="Z5" s="49">
        <v>4155.1453595499997</v>
      </c>
      <c r="AA5" s="50">
        <f t="shared" ref="AA5:AA8" si="0">SUM(O5:Z5)</f>
        <v>49199.785099799999</v>
      </c>
      <c r="AB5" s="143">
        <v>4140.1879073299997</v>
      </c>
      <c r="AC5" s="135"/>
      <c r="AD5" s="135"/>
      <c r="AE5" s="135"/>
      <c r="AF5" s="135"/>
      <c r="AG5" s="135"/>
      <c r="AH5" s="135"/>
    </row>
    <row r="6" spans="1:34" s="13" customFormat="1" ht="20.100000000000001" customHeight="1">
      <c r="A6" s="51" t="s">
        <v>25</v>
      </c>
      <c r="B6" s="48">
        <f>B5-B7</f>
        <v>2952.0980027314286</v>
      </c>
      <c r="C6" s="49">
        <f t="shared" ref="C6:M6" si="1">C5-C7</f>
        <v>2680.7254497852382</v>
      </c>
      <c r="D6" s="49">
        <f t="shared" si="1"/>
        <v>2865.5567480938093</v>
      </c>
      <c r="E6" s="49">
        <f t="shared" si="1"/>
        <v>2732.993036082381</v>
      </c>
      <c r="F6" s="49">
        <f t="shared" si="1"/>
        <v>2803.8453206119048</v>
      </c>
      <c r="G6" s="49">
        <f t="shared" si="1"/>
        <v>2806.4409528090478</v>
      </c>
      <c r="H6" s="49">
        <f t="shared" si="1"/>
        <v>2844.4306393038096</v>
      </c>
      <c r="I6" s="49">
        <f t="shared" si="1"/>
        <v>2816.6684601261904</v>
      </c>
      <c r="J6" s="49">
        <f t="shared" si="1"/>
        <v>2726.1347226538091</v>
      </c>
      <c r="K6" s="49">
        <f t="shared" si="1"/>
        <v>2751.1250686652384</v>
      </c>
      <c r="L6" s="49">
        <f t="shared" si="1"/>
        <v>2659.6261535409521</v>
      </c>
      <c r="M6" s="49">
        <f t="shared" si="1"/>
        <v>2740.968195102857</v>
      </c>
      <c r="N6" s="50">
        <f>SUM(B6:M6)</f>
        <v>33380.612749506661</v>
      </c>
      <c r="O6" s="48">
        <f t="shared" ref="O6:AB6" si="2">O5-O7</f>
        <v>2631.5181613999998</v>
      </c>
      <c r="P6" s="49">
        <f t="shared" si="2"/>
        <v>2451.3526632100002</v>
      </c>
      <c r="Q6" s="49">
        <f t="shared" si="2"/>
        <v>2613.3613612899999</v>
      </c>
      <c r="R6" s="49">
        <f t="shared" si="2"/>
        <v>2547.0124567499997</v>
      </c>
      <c r="S6" s="49">
        <f t="shared" si="2"/>
        <v>2653.9797105399994</v>
      </c>
      <c r="T6" s="49">
        <f t="shared" si="2"/>
        <v>2598.4857994800004</v>
      </c>
      <c r="U6" s="49">
        <f t="shared" si="2"/>
        <v>2646.1190638100002</v>
      </c>
      <c r="V6" s="49">
        <f t="shared" si="2"/>
        <v>2568.7353678999998</v>
      </c>
      <c r="W6" s="49">
        <f t="shared" si="2"/>
        <v>2508.1656610099999</v>
      </c>
      <c r="X6" s="49">
        <f t="shared" si="2"/>
        <v>2506.2720663700002</v>
      </c>
      <c r="Y6" s="49">
        <f t="shared" si="2"/>
        <v>2431.8941613699999</v>
      </c>
      <c r="Z6" s="49">
        <f t="shared" si="2"/>
        <v>2486.1854450499995</v>
      </c>
      <c r="AA6" s="50">
        <f t="shared" si="0"/>
        <v>30643.08191818</v>
      </c>
      <c r="AB6" s="143">
        <f t="shared" si="2"/>
        <v>2405.5162787599998</v>
      </c>
      <c r="AC6" s="17"/>
      <c r="AD6" s="17"/>
      <c r="AE6" s="17"/>
      <c r="AF6" s="17"/>
      <c r="AG6" s="17"/>
      <c r="AH6" s="17"/>
    </row>
    <row r="7" spans="1:34" s="13" customFormat="1" ht="20.100000000000001" customHeight="1">
      <c r="A7" s="51" t="s">
        <v>26</v>
      </c>
      <c r="B7" s="48">
        <v>1174.1292819485711</v>
      </c>
      <c r="C7" s="49">
        <v>1019.4779281247619</v>
      </c>
      <c r="D7" s="49">
        <v>1121.0077362661905</v>
      </c>
      <c r="E7" s="49">
        <v>1127.5234083876189</v>
      </c>
      <c r="F7" s="49">
        <v>1160.0532116880952</v>
      </c>
      <c r="G7" s="49">
        <v>1181.5420942409523</v>
      </c>
      <c r="H7" s="49">
        <v>1209.0836207061905</v>
      </c>
      <c r="I7" s="49">
        <v>1231.9498945238095</v>
      </c>
      <c r="J7" s="49">
        <v>1234.0103711661907</v>
      </c>
      <c r="K7" s="49">
        <v>1281.2782433147618</v>
      </c>
      <c r="L7" s="49">
        <v>1297.6432202090477</v>
      </c>
      <c r="M7" s="49">
        <v>1340.037797647143</v>
      </c>
      <c r="N7" s="50">
        <f>SUM(B7:M7)</f>
        <v>14377.736808223332</v>
      </c>
      <c r="O7" s="48">
        <v>1375.29368613</v>
      </c>
      <c r="P7" s="49">
        <v>1414.44915498</v>
      </c>
      <c r="Q7" s="49">
        <v>1461.1764960799999</v>
      </c>
      <c r="R7" s="49">
        <v>1465.9218242300001</v>
      </c>
      <c r="S7" s="49">
        <v>1519.88743503</v>
      </c>
      <c r="T7" s="49">
        <v>1553.1807878</v>
      </c>
      <c r="U7" s="49">
        <v>1580.6478419800001</v>
      </c>
      <c r="V7" s="49">
        <v>1608.4106145200001</v>
      </c>
      <c r="W7" s="49">
        <v>1634.37950312</v>
      </c>
      <c r="X7" s="49">
        <v>1634.1548098400001</v>
      </c>
      <c r="Y7" s="49">
        <v>1640.24111341</v>
      </c>
      <c r="Z7" s="49">
        <v>1668.9599145</v>
      </c>
      <c r="AA7" s="50">
        <f t="shared" si="0"/>
        <v>18556.70318162</v>
      </c>
      <c r="AB7" s="143">
        <v>1734.6716285699999</v>
      </c>
      <c r="AC7" s="17"/>
      <c r="AD7" s="17"/>
      <c r="AE7" s="17"/>
      <c r="AF7" s="17"/>
      <c r="AG7" s="17"/>
      <c r="AH7" s="17"/>
    </row>
    <row r="8" spans="1:34" s="13" customFormat="1" ht="20.100000000000001" customHeight="1">
      <c r="A8" s="51" t="s">
        <v>24</v>
      </c>
      <c r="B8" s="48">
        <v>253.22343738999999</v>
      </c>
      <c r="C8" s="49">
        <v>223.17569781999998</v>
      </c>
      <c r="D8" s="49">
        <v>223.68240985</v>
      </c>
      <c r="E8" s="49">
        <v>209.78853769999998</v>
      </c>
      <c r="F8" s="49">
        <v>227.03152004</v>
      </c>
      <c r="G8" s="49">
        <v>208.39335384999998</v>
      </c>
      <c r="H8" s="49">
        <v>215.14207153999999</v>
      </c>
      <c r="I8" s="49">
        <v>218.42911581000001</v>
      </c>
      <c r="J8" s="49">
        <v>197.65875563</v>
      </c>
      <c r="K8" s="49">
        <v>199.27183706</v>
      </c>
      <c r="L8" s="49">
        <v>191.23027733000001</v>
      </c>
      <c r="M8" s="49">
        <v>197.00328277</v>
      </c>
      <c r="N8" s="50">
        <f>SUM(B8:M8)</f>
        <v>2564.0302967899997</v>
      </c>
      <c r="O8" s="48">
        <v>199.90126458</v>
      </c>
      <c r="P8" s="49">
        <v>212.79930461000001</v>
      </c>
      <c r="Q8" s="49">
        <v>200.12978188</v>
      </c>
      <c r="R8" s="49">
        <v>180.77910363000001</v>
      </c>
      <c r="S8" s="49">
        <v>190.45260411000001</v>
      </c>
      <c r="T8" s="49">
        <v>178.17005463999999</v>
      </c>
      <c r="U8" s="49">
        <v>180.35272981</v>
      </c>
      <c r="V8" s="49">
        <v>185.69611714999999</v>
      </c>
      <c r="W8" s="49">
        <v>167.36202777</v>
      </c>
      <c r="X8" s="49">
        <v>173.28911081999999</v>
      </c>
      <c r="Y8" s="49">
        <v>157.72590334</v>
      </c>
      <c r="Z8" s="49">
        <v>162.05150588000001</v>
      </c>
      <c r="AA8" s="50">
        <f t="shared" si="0"/>
        <v>2188.7095082199999</v>
      </c>
      <c r="AB8" s="143">
        <v>169.99329800000001</v>
      </c>
      <c r="AC8" s="17"/>
      <c r="AD8" s="17"/>
      <c r="AE8" s="17"/>
      <c r="AF8" s="17"/>
      <c r="AG8" s="17"/>
      <c r="AH8" s="17"/>
    </row>
    <row r="9" spans="1:34" s="13" customFormat="1" ht="20.100000000000001" customHeight="1">
      <c r="A9" s="52" t="s">
        <v>54</v>
      </c>
      <c r="B9" s="53">
        <f t="shared" ref="B9:AA9" si="3">B78/B4</f>
        <v>0.34385052238763592</v>
      </c>
      <c r="C9" s="54">
        <f t="shared" si="3"/>
        <v>0.33888616083405082</v>
      </c>
      <c r="D9" s="54">
        <f t="shared" si="3"/>
        <v>0.36224054163256425</v>
      </c>
      <c r="E9" s="54">
        <f t="shared" si="3"/>
        <v>0.36367507256094639</v>
      </c>
      <c r="F9" s="54">
        <f t="shared" si="3"/>
        <v>0.36668747369202431</v>
      </c>
      <c r="G9" s="54">
        <f t="shared" si="3"/>
        <v>0.3556767995853875</v>
      </c>
      <c r="H9" s="54">
        <f t="shared" si="3"/>
        <v>0.35125828097664319</v>
      </c>
      <c r="I9" s="54">
        <f t="shared" si="3"/>
        <v>0.36902052875512459</v>
      </c>
      <c r="J9" s="54">
        <f t="shared" si="3"/>
        <v>0.37391952910522147</v>
      </c>
      <c r="K9" s="54">
        <f t="shared" si="3"/>
        <v>0.3521497509897305</v>
      </c>
      <c r="L9" s="54">
        <f t="shared" si="3"/>
        <v>0.37379066088483992</v>
      </c>
      <c r="M9" s="54">
        <f t="shared" si="3"/>
        <v>0.27565326919691086</v>
      </c>
      <c r="N9" s="55">
        <f t="shared" si="3"/>
        <v>0.3505538651789406</v>
      </c>
      <c r="O9" s="53">
        <f t="shared" si="3"/>
        <v>0.30758101299829715</v>
      </c>
      <c r="P9" s="54">
        <f t="shared" si="3"/>
        <v>0.30608233051105649</v>
      </c>
      <c r="Q9" s="54">
        <f t="shared" si="3"/>
        <v>0.35174837688440819</v>
      </c>
      <c r="R9" s="54">
        <f t="shared" ref="R9:AB9" si="4">R78/R4</f>
        <v>0.33982782841218118</v>
      </c>
      <c r="S9" s="54">
        <f t="shared" si="4"/>
        <v>0.32059568446136044</v>
      </c>
      <c r="T9" s="54">
        <f t="shared" si="4"/>
        <v>0.32926448638094791</v>
      </c>
      <c r="U9" s="54">
        <f t="shared" si="4"/>
        <v>0.33388470763058148</v>
      </c>
      <c r="V9" s="54">
        <f t="shared" si="4"/>
        <v>0.32567786916005403</v>
      </c>
      <c r="W9" s="54">
        <f t="shared" si="4"/>
        <v>0.35434433366309681</v>
      </c>
      <c r="X9" s="54">
        <f t="shared" si="4"/>
        <v>0.34755514750072691</v>
      </c>
      <c r="Y9" s="54">
        <f t="shared" si="4"/>
        <v>0.30342360252765127</v>
      </c>
      <c r="Z9" s="54">
        <f t="shared" si="4"/>
        <v>0.25402606395173344</v>
      </c>
      <c r="AA9" s="55">
        <f t="shared" si="3"/>
        <v>0.32226677765643613</v>
      </c>
      <c r="AB9" s="144">
        <f t="shared" si="4"/>
        <v>0.30223518282751438</v>
      </c>
      <c r="AC9" s="17"/>
      <c r="AD9" s="17"/>
      <c r="AE9" s="17"/>
      <c r="AF9" s="17"/>
      <c r="AG9" s="17"/>
      <c r="AH9" s="17"/>
    </row>
    <row r="10" spans="1:34" s="13" customFormat="1" ht="20.100000000000001" customHeight="1">
      <c r="A10" s="47" t="s">
        <v>22</v>
      </c>
      <c r="B10" s="57">
        <f>[4]EBG_月!F6/1000000</f>
        <v>883.03135548</v>
      </c>
      <c r="C10" s="57">
        <f>[4]EBG_月!G6/1000000</f>
        <v>848.14685798000005</v>
      </c>
      <c r="D10" s="57">
        <f>[4]EBG_月!H6/1000000</f>
        <v>881.00156307999987</v>
      </c>
      <c r="E10" s="57">
        <f>[4]EBG_月!I6/1000000</f>
        <v>857.06263719000003</v>
      </c>
      <c r="F10" s="57">
        <f>[4]EBG_月!J6/1000000</f>
        <v>869.77673191999997</v>
      </c>
      <c r="G10" s="57">
        <f>[4]EBG_月!K6/1000000</f>
        <v>834.78142222000008</v>
      </c>
      <c r="H10" s="57">
        <f>[4]EBG_月!L6/1000000</f>
        <v>896.66760249000004</v>
      </c>
      <c r="I10" s="57">
        <f>[4]EBG_月!M6/1000000</f>
        <v>906.81330118999995</v>
      </c>
      <c r="J10" s="57">
        <f>[4]EBG_月!N6/1000000</f>
        <v>842.91594346999989</v>
      </c>
      <c r="K10" s="57">
        <f>[4]EBG_月!O6/1000000</f>
        <v>869.01001189999999</v>
      </c>
      <c r="L10" s="57">
        <f>[4]EBG_月!P6/1000000</f>
        <v>888.89094757999987</v>
      </c>
      <c r="M10" s="57">
        <f>[4]EBG_月!Q6/1000000</f>
        <v>887.5535969</v>
      </c>
      <c r="N10" s="50">
        <f>SUM(B10:M10)</f>
        <v>10465.651971399999</v>
      </c>
      <c r="O10" s="56">
        <v>891.57432211000003</v>
      </c>
      <c r="P10" s="57">
        <v>799.06815161999998</v>
      </c>
      <c r="Q10" s="57">
        <v>856.09059218000004</v>
      </c>
      <c r="R10" s="57">
        <v>868.77203180000004</v>
      </c>
      <c r="S10" s="57">
        <v>923.35207378999996</v>
      </c>
      <c r="T10" s="57">
        <v>875.12613494000004</v>
      </c>
      <c r="U10" s="57">
        <v>949.18508027999997</v>
      </c>
      <c r="V10" s="57">
        <v>919.21959022999999</v>
      </c>
      <c r="W10" s="57">
        <v>869.35431358999995</v>
      </c>
      <c r="X10" s="57">
        <v>949.55251924000004</v>
      </c>
      <c r="Y10" s="57">
        <v>915.01563825000005</v>
      </c>
      <c r="Z10" s="57">
        <v>917.60218640999994</v>
      </c>
      <c r="AA10" s="50">
        <f>SUM(O10:Z10)</f>
        <v>10733.912634440001</v>
      </c>
      <c r="AB10" s="145">
        <v>944.28233479000005</v>
      </c>
      <c r="AC10" s="17"/>
      <c r="AD10" s="17"/>
      <c r="AE10" s="17"/>
      <c r="AF10" s="17"/>
      <c r="AG10" s="17"/>
      <c r="AH10" s="17"/>
    </row>
    <row r="11" spans="1:34" s="13" customFormat="1" ht="20.100000000000001" customHeight="1">
      <c r="A11" s="51" t="s">
        <v>31</v>
      </c>
      <c r="B11" s="56">
        <v>324.25942730999998</v>
      </c>
      <c r="C11" s="57">
        <v>320.33368810000002</v>
      </c>
      <c r="D11" s="57">
        <v>366.89388065000003</v>
      </c>
      <c r="E11" s="57">
        <v>344.9069925</v>
      </c>
      <c r="F11" s="57">
        <v>337.85237373000001</v>
      </c>
      <c r="G11" s="57">
        <v>349.04661394999999</v>
      </c>
      <c r="H11" s="57">
        <v>353.07548301999998</v>
      </c>
      <c r="I11" s="57">
        <v>356.60741135000001</v>
      </c>
      <c r="J11" s="57">
        <v>347.56976419</v>
      </c>
      <c r="K11" s="57">
        <v>356.47401000000002</v>
      </c>
      <c r="L11" s="57">
        <v>350.90822623000003</v>
      </c>
      <c r="M11" s="57">
        <v>367.23294024</v>
      </c>
      <c r="N11" s="50">
        <f t="shared" ref="N11:N16" si="5">SUM(B11:M11)</f>
        <v>4175.1608112699996</v>
      </c>
      <c r="O11" s="56">
        <v>354.66180144999998</v>
      </c>
      <c r="P11" s="57">
        <v>324.76911482000003</v>
      </c>
      <c r="Q11" s="57">
        <v>377.97041062</v>
      </c>
      <c r="R11" s="57">
        <v>377.78825004999999</v>
      </c>
      <c r="S11" s="57">
        <v>397.82085443</v>
      </c>
      <c r="T11" s="57">
        <v>391.87954468999999</v>
      </c>
      <c r="U11" s="57">
        <v>430.24900724999998</v>
      </c>
      <c r="V11" s="57">
        <v>414.57831462000001</v>
      </c>
      <c r="W11" s="57">
        <v>405.11531488999998</v>
      </c>
      <c r="X11" s="57">
        <v>427.68904578000001</v>
      </c>
      <c r="Y11" s="57">
        <v>401.56106123000001</v>
      </c>
      <c r="Z11" s="57">
        <v>395.59071747000002</v>
      </c>
      <c r="AA11" s="50">
        <f t="shared" ref="AA11:AA16" si="6">SUM(O11:Z11)</f>
        <v>4699.6734372999999</v>
      </c>
      <c r="AB11" s="145">
        <v>420.47230168999999</v>
      </c>
      <c r="AC11" s="17"/>
      <c r="AD11" s="17"/>
      <c r="AE11" s="17"/>
      <c r="AF11" s="17"/>
      <c r="AG11" s="17"/>
      <c r="AH11" s="17"/>
    </row>
    <row r="12" spans="1:34" s="13" customFormat="1" ht="20.100000000000001" customHeight="1">
      <c r="A12" s="51" t="s">
        <v>26</v>
      </c>
      <c r="B12" s="56">
        <v>60.55934439</v>
      </c>
      <c r="C12" s="57">
        <v>54.956182179999999</v>
      </c>
      <c r="D12" s="57">
        <v>64.693202499999998</v>
      </c>
      <c r="E12" s="57">
        <v>63.247223159999997</v>
      </c>
      <c r="F12" s="57">
        <v>65.461081159999992</v>
      </c>
      <c r="G12" s="57">
        <v>67.509643949999997</v>
      </c>
      <c r="H12" s="57">
        <v>68.51780248</v>
      </c>
      <c r="I12" s="57">
        <v>72.519499400000001</v>
      </c>
      <c r="J12" s="57">
        <v>73.955684109999993</v>
      </c>
      <c r="K12" s="57">
        <v>78.01268420000001</v>
      </c>
      <c r="L12" s="57">
        <v>86.035281310000002</v>
      </c>
      <c r="M12" s="57">
        <v>85.435755310000005</v>
      </c>
      <c r="N12" s="50">
        <f t="shared" si="5"/>
        <v>840.90338414999997</v>
      </c>
      <c r="O12" s="56">
        <v>88.684825869999997</v>
      </c>
      <c r="P12" s="57">
        <v>92.838012019999994</v>
      </c>
      <c r="Q12" s="57">
        <v>96.911454910000003</v>
      </c>
      <c r="R12" s="57">
        <v>99.676304770000002</v>
      </c>
      <c r="S12" s="57">
        <v>105.39038897</v>
      </c>
      <c r="T12" s="57">
        <v>107.44410019</v>
      </c>
      <c r="U12" s="57">
        <v>110.36179301999999</v>
      </c>
      <c r="V12" s="57">
        <v>109.06400548000001</v>
      </c>
      <c r="W12" s="57">
        <v>112.43661489</v>
      </c>
      <c r="X12" s="57">
        <v>114.15792216</v>
      </c>
      <c r="Y12" s="57">
        <v>115.90629459</v>
      </c>
      <c r="Z12" s="57">
        <v>119.57771451000001</v>
      </c>
      <c r="AA12" s="139">
        <f t="shared" si="6"/>
        <v>1272.4494313800001</v>
      </c>
      <c r="AB12" s="145">
        <v>122.01140844</v>
      </c>
      <c r="AC12" s="17"/>
      <c r="AD12" s="17"/>
      <c r="AE12" s="17"/>
      <c r="AF12" s="17"/>
      <c r="AG12" s="17"/>
      <c r="AH12" s="17"/>
    </row>
    <row r="13" spans="1:34" s="13" customFormat="1" ht="20.100000000000001" customHeight="1">
      <c r="A13" s="51" t="s">
        <v>33</v>
      </c>
      <c r="B13" s="56">
        <v>307.89283361000003</v>
      </c>
      <c r="C13" s="57">
        <v>313.52878518</v>
      </c>
      <c r="D13" s="57">
        <v>325.05434715000001</v>
      </c>
      <c r="E13" s="57">
        <v>319.74109329999999</v>
      </c>
      <c r="F13" s="57">
        <v>325.61558696999998</v>
      </c>
      <c r="G13" s="57">
        <v>322.16791714999999</v>
      </c>
      <c r="H13" s="57">
        <v>321.26308546000001</v>
      </c>
      <c r="I13" s="57">
        <v>318.07508218999999</v>
      </c>
      <c r="J13" s="57">
        <v>308.43550436999999</v>
      </c>
      <c r="K13" s="57">
        <v>310.72004994000002</v>
      </c>
      <c r="L13" s="57">
        <v>308.37751666999998</v>
      </c>
      <c r="M13" s="57">
        <v>300.14481824000001</v>
      </c>
      <c r="N13" s="50">
        <f t="shared" si="5"/>
        <v>3781.0166202300006</v>
      </c>
      <c r="O13" s="56">
        <v>307.34597841999999</v>
      </c>
      <c r="P13" s="57">
        <v>277.58109939000002</v>
      </c>
      <c r="Q13" s="57">
        <v>293.13934011999999</v>
      </c>
      <c r="R13" s="57">
        <v>290.91984237000003</v>
      </c>
      <c r="S13" s="57">
        <v>295.18044689999999</v>
      </c>
      <c r="T13" s="57">
        <v>294.19329436999999</v>
      </c>
      <c r="U13" s="57">
        <v>296.99762519000001</v>
      </c>
      <c r="V13" s="57">
        <v>287.32228985</v>
      </c>
      <c r="W13" s="57">
        <v>282.62719423999999</v>
      </c>
      <c r="X13" s="57">
        <v>291.45617418</v>
      </c>
      <c r="Y13" s="57">
        <v>277.99399566</v>
      </c>
      <c r="Z13" s="57">
        <v>283.67630212</v>
      </c>
      <c r="AA13" s="50">
        <f t="shared" si="6"/>
        <v>3478.4335828099997</v>
      </c>
      <c r="AB13" s="145">
        <v>282.55481200000003</v>
      </c>
      <c r="AC13" s="17"/>
      <c r="AD13" s="17"/>
      <c r="AE13" s="17"/>
      <c r="AF13" s="17"/>
      <c r="AG13" s="17"/>
      <c r="AH13" s="17"/>
    </row>
    <row r="14" spans="1:34" s="13" customFormat="1" ht="20.100000000000001" customHeight="1">
      <c r="A14" s="51" t="s">
        <v>25</v>
      </c>
      <c r="B14" s="56">
        <v>110.11403261</v>
      </c>
      <c r="C14" s="57">
        <v>113.96196318</v>
      </c>
      <c r="D14" s="57">
        <v>127.48001714999999</v>
      </c>
      <c r="E14" s="57">
        <v>125.3527303</v>
      </c>
      <c r="F14" s="57">
        <v>127.04953596999999</v>
      </c>
      <c r="G14" s="57">
        <v>123.60475415000001</v>
      </c>
      <c r="H14" s="57">
        <v>124.87718546000001</v>
      </c>
      <c r="I14" s="57">
        <v>122.20523519</v>
      </c>
      <c r="J14" s="57">
        <v>114.56600237000001</v>
      </c>
      <c r="K14" s="57">
        <v>116.94417394</v>
      </c>
      <c r="L14" s="57">
        <v>117.98620567</v>
      </c>
      <c r="M14" s="57">
        <v>110.84548924000001</v>
      </c>
      <c r="N14" s="50">
        <f t="shared" si="5"/>
        <v>1434.9873252299999</v>
      </c>
      <c r="O14" s="56">
        <v>118.02883142</v>
      </c>
      <c r="P14" s="57">
        <v>89.167754389999999</v>
      </c>
      <c r="Q14" s="57">
        <v>107.80025212</v>
      </c>
      <c r="R14" s="57">
        <v>106.64163037</v>
      </c>
      <c r="S14" s="57">
        <v>112.37569689999999</v>
      </c>
      <c r="T14" s="57">
        <v>108.95724636999999</v>
      </c>
      <c r="U14" s="57">
        <v>110.00033119</v>
      </c>
      <c r="V14" s="57">
        <v>107.86979985000001</v>
      </c>
      <c r="W14" s="57">
        <v>102.97454424</v>
      </c>
      <c r="X14" s="57">
        <v>110.69176318</v>
      </c>
      <c r="Y14" s="57">
        <v>96.459431660000007</v>
      </c>
      <c r="Z14" s="57">
        <v>104.31434612</v>
      </c>
      <c r="AA14" s="50">
        <f t="shared" si="6"/>
        <v>1275.2816278100001</v>
      </c>
      <c r="AB14" s="145">
        <v>96.870622999999995</v>
      </c>
      <c r="AC14" s="17"/>
      <c r="AD14" s="17"/>
      <c r="AE14" s="17"/>
      <c r="AF14" s="17"/>
      <c r="AG14" s="17"/>
      <c r="AH14" s="17"/>
    </row>
    <row r="15" spans="1:34" s="13" customFormat="1" ht="20.100000000000001" customHeight="1">
      <c r="A15" s="51" t="s">
        <v>26</v>
      </c>
      <c r="B15" s="56">
        <f>B13-B14</f>
        <v>197.77880100000004</v>
      </c>
      <c r="C15" s="57">
        <v>199.566822</v>
      </c>
      <c r="D15" s="57">
        <v>197.57433</v>
      </c>
      <c r="E15" s="57">
        <v>194.388363</v>
      </c>
      <c r="F15" s="57">
        <v>198.56605099999999</v>
      </c>
      <c r="G15" s="57">
        <v>198.563163</v>
      </c>
      <c r="H15" s="57">
        <v>196.38589999999999</v>
      </c>
      <c r="I15" s="57">
        <v>195.86984699999999</v>
      </c>
      <c r="J15" s="57">
        <v>193.86950200000001</v>
      </c>
      <c r="K15" s="57">
        <v>193.77587600000001</v>
      </c>
      <c r="L15" s="57">
        <v>190.391311</v>
      </c>
      <c r="M15" s="57">
        <v>189.299329</v>
      </c>
      <c r="N15" s="50">
        <f t="shared" si="5"/>
        <v>2346.0292949999998</v>
      </c>
      <c r="O15" s="56">
        <v>189.31714700000001</v>
      </c>
      <c r="P15" s="57">
        <v>188.41334499999999</v>
      </c>
      <c r="Q15" s="57">
        <v>185.339088</v>
      </c>
      <c r="R15" s="57">
        <v>184.278212</v>
      </c>
      <c r="S15" s="57">
        <v>182.80475000000001</v>
      </c>
      <c r="T15" s="57">
        <v>185.23604800000001</v>
      </c>
      <c r="U15" s="57">
        <v>186.99729400000001</v>
      </c>
      <c r="V15" s="57">
        <v>179.45249000000001</v>
      </c>
      <c r="W15" s="57">
        <v>179.65264999999999</v>
      </c>
      <c r="X15" s="57">
        <v>180.764411</v>
      </c>
      <c r="Y15" s="57">
        <v>181.53456399999999</v>
      </c>
      <c r="Z15" s="57">
        <v>179.36195599999999</v>
      </c>
      <c r="AA15" s="50">
        <f t="shared" si="6"/>
        <v>2203.1519550000003</v>
      </c>
      <c r="AB15" s="145">
        <v>185.684189</v>
      </c>
      <c r="AC15" s="17"/>
      <c r="AD15" s="17"/>
      <c r="AE15" s="17"/>
      <c r="AF15" s="17"/>
      <c r="AG15" s="17"/>
      <c r="AH15" s="17"/>
    </row>
    <row r="16" spans="1:34" s="13" customFormat="1" ht="20.100000000000001" customHeight="1">
      <c r="A16" s="51" t="s">
        <v>35</v>
      </c>
      <c r="B16" s="56">
        <v>118.670171</v>
      </c>
      <c r="C16" s="57">
        <v>117.783011</v>
      </c>
      <c r="D16" s="57">
        <v>146.099962</v>
      </c>
      <c r="E16" s="57">
        <v>152.579464</v>
      </c>
      <c r="F16" s="57">
        <v>159.56194099999999</v>
      </c>
      <c r="G16" s="57">
        <v>123.141972</v>
      </c>
      <c r="H16" s="57">
        <v>157.94765100000001</v>
      </c>
      <c r="I16" s="57">
        <v>164.009489</v>
      </c>
      <c r="J16" s="57">
        <v>125.90582999999999</v>
      </c>
      <c r="K16" s="57">
        <v>123.931905</v>
      </c>
      <c r="L16" s="57">
        <v>140.974154</v>
      </c>
      <c r="M16" s="57">
        <v>124.23715</v>
      </c>
      <c r="N16" s="50">
        <f t="shared" si="5"/>
        <v>1654.8426999999999</v>
      </c>
      <c r="O16" s="56">
        <v>123.808032</v>
      </c>
      <c r="P16" s="57">
        <v>104.77341199999999</v>
      </c>
      <c r="Q16" s="57">
        <v>97.127168999999995</v>
      </c>
      <c r="R16" s="57">
        <v>119.61394900000001</v>
      </c>
      <c r="S16" s="57">
        <v>126.043648</v>
      </c>
      <c r="T16" s="57">
        <v>115.52757200000001</v>
      </c>
      <c r="U16" s="57">
        <v>152.58831499999999</v>
      </c>
      <c r="V16" s="57">
        <v>148.993404</v>
      </c>
      <c r="W16" s="57">
        <v>112.290136</v>
      </c>
      <c r="X16" s="57">
        <v>135.708865</v>
      </c>
      <c r="Y16" s="57">
        <v>130.423337</v>
      </c>
      <c r="Z16" s="57">
        <v>131.95767799999999</v>
      </c>
      <c r="AA16" s="50">
        <f t="shared" si="6"/>
        <v>1498.855517</v>
      </c>
      <c r="AB16" s="145">
        <v>146.11520100000001</v>
      </c>
      <c r="AC16" s="17"/>
      <c r="AD16" s="17"/>
      <c r="AE16" s="17"/>
      <c r="AF16" s="17"/>
      <c r="AG16" s="17"/>
      <c r="AH16" s="17"/>
    </row>
    <row r="17" spans="1:32" s="13" customFormat="1" ht="19.5" customHeight="1">
      <c r="A17" s="58" t="s">
        <v>12</v>
      </c>
      <c r="B17" s="53">
        <f t="shared" ref="B17:AB17" si="7">B82/B10</f>
        <v>0.22792860171776602</v>
      </c>
      <c r="C17" s="54">
        <f t="shared" si="7"/>
        <v>0.284230021735911</v>
      </c>
      <c r="D17" s="54">
        <f t="shared" si="7"/>
        <v>0.34845068517730188</v>
      </c>
      <c r="E17" s="54">
        <f t="shared" si="7"/>
        <v>0.34376958926361856</v>
      </c>
      <c r="F17" s="54">
        <f t="shared" si="7"/>
        <v>0.35022826541055169</v>
      </c>
      <c r="G17" s="54">
        <f t="shared" si="7"/>
        <v>0.34326997361433925</v>
      </c>
      <c r="H17" s="54">
        <f t="shared" si="7"/>
        <v>0.31882076424902195</v>
      </c>
      <c r="I17" s="54">
        <f t="shared" si="7"/>
        <v>0.32911090474010252</v>
      </c>
      <c r="J17" s="54">
        <f t="shared" si="7"/>
        <v>0.33798006994814828</v>
      </c>
      <c r="K17" s="54">
        <f t="shared" si="7"/>
        <v>0.34601448092982545</v>
      </c>
      <c r="L17" s="54">
        <f t="shared" si="7"/>
        <v>0.35062703126791578</v>
      </c>
      <c r="M17" s="54">
        <f t="shared" si="7"/>
        <v>0.37498007884632339</v>
      </c>
      <c r="N17" s="55">
        <f t="shared" si="7"/>
        <v>0.32960313597417051</v>
      </c>
      <c r="O17" s="53">
        <f t="shared" si="7"/>
        <v>0.33072551409373158</v>
      </c>
      <c r="P17" s="54">
        <f t="shared" si="7"/>
        <v>0.28389075668964781</v>
      </c>
      <c r="Q17" s="54">
        <f t="shared" si="7"/>
        <v>0.40133802989153644</v>
      </c>
      <c r="R17" s="54">
        <f t="shared" si="7"/>
        <v>0.36519912808097837</v>
      </c>
      <c r="S17" s="54">
        <f t="shared" si="7"/>
        <v>0.33333380172014443</v>
      </c>
      <c r="T17" s="54">
        <f t="shared" si="7"/>
        <v>0.3795666558793539</v>
      </c>
      <c r="U17" s="54">
        <f t="shared" si="7"/>
        <v>0.36516096887327276</v>
      </c>
      <c r="V17" s="54">
        <f t="shared" si="7"/>
        <v>0.35455265291436283</v>
      </c>
      <c r="W17" s="54">
        <f t="shared" si="7"/>
        <v>0.38008374550521223</v>
      </c>
      <c r="X17" s="54">
        <f t="shared" si="7"/>
        <v>0.40916516221984806</v>
      </c>
      <c r="Y17" s="54">
        <f t="shared" si="7"/>
        <v>0.31056172657320152</v>
      </c>
      <c r="Z17" s="54">
        <f t="shared" si="7"/>
        <v>0.27245389040899032</v>
      </c>
      <c r="AA17" s="55">
        <f t="shared" si="7"/>
        <v>0.34918912495381471</v>
      </c>
      <c r="AB17" s="144">
        <f t="shared" si="7"/>
        <v>0.37258771801999602</v>
      </c>
      <c r="AC17" s="114"/>
      <c r="AD17" s="114"/>
      <c r="AE17" s="17"/>
      <c r="AF17" s="17"/>
    </row>
    <row r="18" spans="1:32" s="13" customFormat="1" ht="19.5" customHeight="1">
      <c r="A18" s="47" t="s">
        <v>37</v>
      </c>
      <c r="B18" s="49">
        <v>506.32793700000002</v>
      </c>
      <c r="C18" s="49">
        <v>504.40694200000002</v>
      </c>
      <c r="D18" s="49">
        <v>506.53013800000002</v>
      </c>
      <c r="E18" s="49">
        <v>507.34115700000001</v>
      </c>
      <c r="F18" s="49">
        <v>509.97311000000002</v>
      </c>
      <c r="G18" s="49">
        <v>507.81870099999998</v>
      </c>
      <c r="H18" s="49">
        <v>511.64581500000003</v>
      </c>
      <c r="I18" s="49">
        <v>513.38420699999995</v>
      </c>
      <c r="J18" s="49">
        <v>515.11625400000003</v>
      </c>
      <c r="K18" s="49">
        <v>516.59191199999998</v>
      </c>
      <c r="L18" s="49">
        <v>511.38822699999997</v>
      </c>
      <c r="M18" s="49">
        <v>516.176108</v>
      </c>
      <c r="N18" s="50">
        <f>SUM(B18:M18)</f>
        <v>6126.7005080000008</v>
      </c>
      <c r="O18" s="48">
        <v>513.66795999999999</v>
      </c>
      <c r="P18" s="49">
        <v>512.10936800000002</v>
      </c>
      <c r="Q18" s="49">
        <v>515.62939300000005</v>
      </c>
      <c r="R18" s="49">
        <v>515.20300899999995</v>
      </c>
      <c r="S18" s="49">
        <v>515.82989599999996</v>
      </c>
      <c r="T18" s="49">
        <v>515.973161</v>
      </c>
      <c r="U18" s="49">
        <v>521.172237</v>
      </c>
      <c r="V18" s="49">
        <v>522.21216300000003</v>
      </c>
      <c r="W18" s="49">
        <v>523.03685800000005</v>
      </c>
      <c r="X18" s="49">
        <v>526.16835200000003</v>
      </c>
      <c r="Y18" s="49">
        <v>527.130269</v>
      </c>
      <c r="Z18" s="49">
        <v>535.53506500000003</v>
      </c>
      <c r="AA18" s="50">
        <f>SUM(O18:Z18)</f>
        <v>6243.6677310000005</v>
      </c>
      <c r="AB18" s="143">
        <v>526.86384299999997</v>
      </c>
      <c r="AC18" s="17"/>
      <c r="AD18" s="114"/>
      <c r="AE18" s="17"/>
      <c r="AF18" s="17"/>
    </row>
    <row r="19" spans="1:32" s="13" customFormat="1" ht="19.5" customHeight="1">
      <c r="A19" s="51" t="s">
        <v>41</v>
      </c>
      <c r="B19" s="48">
        <f>B18-B20-B21</f>
        <v>349.86567500000001</v>
      </c>
      <c r="C19" s="49">
        <f t="shared" ref="C19:M19" si="8">C18-C20-C21</f>
        <v>350.31370800000002</v>
      </c>
      <c r="D19" s="49">
        <f t="shared" si="8"/>
        <v>351.76453600000002</v>
      </c>
      <c r="E19" s="49">
        <f t="shared" si="8"/>
        <v>351.45750100000004</v>
      </c>
      <c r="F19" s="49">
        <f t="shared" si="8"/>
        <v>353.15471700000001</v>
      </c>
      <c r="G19" s="49">
        <f t="shared" si="8"/>
        <v>352.33981599999998</v>
      </c>
      <c r="H19" s="49">
        <f t="shared" si="8"/>
        <v>353.458482</v>
      </c>
      <c r="I19" s="49">
        <f t="shared" si="8"/>
        <v>354.6168899999999</v>
      </c>
      <c r="J19" s="49">
        <f t="shared" si="8"/>
        <v>355.61604300000005</v>
      </c>
      <c r="K19" s="49">
        <f t="shared" si="8"/>
        <v>357.57307199999997</v>
      </c>
      <c r="L19" s="49">
        <f t="shared" si="8"/>
        <v>357.00595199999998</v>
      </c>
      <c r="M19" s="49">
        <f t="shared" si="8"/>
        <v>356.09744699999999</v>
      </c>
      <c r="N19" s="50">
        <f>SUM(B19:M19)</f>
        <v>4243.2638390000002</v>
      </c>
      <c r="O19" s="48">
        <f t="shared" ref="O19:P19" si="9">O18-O20-O21</f>
        <v>353.40447800000004</v>
      </c>
      <c r="P19" s="49">
        <f t="shared" si="9"/>
        <v>353.60764399999999</v>
      </c>
      <c r="Q19" s="49">
        <f t="shared" ref="Q19:AB19" si="10">Q18-Q20-Q21</f>
        <v>357.68382000000003</v>
      </c>
      <c r="R19" s="49">
        <f t="shared" si="10"/>
        <v>356.08668199999994</v>
      </c>
      <c r="S19" s="49">
        <f t="shared" si="10"/>
        <v>357.05285999999995</v>
      </c>
      <c r="T19" s="49">
        <f t="shared" si="10"/>
        <v>357.39196099999998</v>
      </c>
      <c r="U19" s="49">
        <f t="shared" si="10"/>
        <v>359.10470400000003</v>
      </c>
      <c r="V19" s="49">
        <f t="shared" si="10"/>
        <v>359.56277600000004</v>
      </c>
      <c r="W19" s="49">
        <f t="shared" si="10"/>
        <v>360.96825500000006</v>
      </c>
      <c r="X19" s="49">
        <f t="shared" si="10"/>
        <v>362.49980600000004</v>
      </c>
      <c r="Y19" s="49">
        <f t="shared" si="10"/>
        <v>365.22371199999998</v>
      </c>
      <c r="Z19" s="49">
        <f t="shared" si="10"/>
        <v>365.10913500000004</v>
      </c>
      <c r="AA19" s="50">
        <f t="shared" ref="AA19:AA21" si="11">SUM(O19:Z19)</f>
        <v>4307.6958329999998</v>
      </c>
      <c r="AB19" s="143">
        <f t="shared" si="10"/>
        <v>360.73381899999993</v>
      </c>
      <c r="AC19" s="17"/>
      <c r="AD19" s="114"/>
      <c r="AE19" s="17"/>
      <c r="AF19" s="17"/>
    </row>
    <row r="20" spans="1:32" s="13" customFormat="1" ht="19.5" customHeight="1">
      <c r="A20" s="51" t="s">
        <v>32</v>
      </c>
      <c r="B20" s="48">
        <v>86.168513000000004</v>
      </c>
      <c r="C20" s="49">
        <v>87.530208999999999</v>
      </c>
      <c r="D20" s="49">
        <v>88.264189999999999</v>
      </c>
      <c r="E20" s="49">
        <v>88.548186999999999</v>
      </c>
      <c r="F20" s="49">
        <v>89.485809000000003</v>
      </c>
      <c r="G20" s="49">
        <v>89.899320000000003</v>
      </c>
      <c r="H20" s="49">
        <v>90.01249</v>
      </c>
      <c r="I20" s="49">
        <v>90.638991000000004</v>
      </c>
      <c r="J20" s="49">
        <v>91.402721999999997</v>
      </c>
      <c r="K20" s="49">
        <v>91.869952999999995</v>
      </c>
      <c r="L20" s="49">
        <v>92.402685000000005</v>
      </c>
      <c r="M20" s="49">
        <v>92.813074</v>
      </c>
      <c r="N20" s="50">
        <f>SUM(B20:M20)</f>
        <v>1079.036143</v>
      </c>
      <c r="O20" s="48">
        <v>94.346480999999997</v>
      </c>
      <c r="P20" s="49">
        <v>94.804028000000002</v>
      </c>
      <c r="Q20" s="49">
        <v>95.682186000000002</v>
      </c>
      <c r="R20" s="49">
        <v>95.819393000000005</v>
      </c>
      <c r="S20" s="49">
        <v>96.070719999999994</v>
      </c>
      <c r="T20" s="49">
        <v>96.430671000000004</v>
      </c>
      <c r="U20" s="49">
        <v>97.250191999999998</v>
      </c>
      <c r="V20" s="49">
        <v>97.632383000000004</v>
      </c>
      <c r="W20" s="49">
        <v>97.708074999999994</v>
      </c>
      <c r="X20" s="49">
        <v>98.354432000000003</v>
      </c>
      <c r="Y20" s="49">
        <v>98.156816000000006</v>
      </c>
      <c r="Z20" s="49">
        <v>98.278255999999999</v>
      </c>
      <c r="AA20" s="50">
        <f t="shared" si="11"/>
        <v>1160.533633</v>
      </c>
      <c r="AB20" s="143">
        <v>98.730632</v>
      </c>
      <c r="AC20" s="17"/>
      <c r="AD20" s="114"/>
      <c r="AE20" s="17"/>
      <c r="AF20" s="17"/>
    </row>
    <row r="21" spans="1:32" s="13" customFormat="1" ht="19.5" customHeight="1">
      <c r="A21" s="51" t="s">
        <v>55</v>
      </c>
      <c r="B21" s="48">
        <v>70.293749000000005</v>
      </c>
      <c r="C21" s="49">
        <v>66.563024999999996</v>
      </c>
      <c r="D21" s="49">
        <v>66.501412000000002</v>
      </c>
      <c r="E21" s="49">
        <v>67.335469000000003</v>
      </c>
      <c r="F21" s="49">
        <v>67.332583999999997</v>
      </c>
      <c r="G21" s="49">
        <v>65.579565000000002</v>
      </c>
      <c r="H21" s="49">
        <v>68.174842999999996</v>
      </c>
      <c r="I21" s="49">
        <v>68.128326000000001</v>
      </c>
      <c r="J21" s="49">
        <v>68.097488999999996</v>
      </c>
      <c r="K21" s="49">
        <v>67.148887000000002</v>
      </c>
      <c r="L21" s="49">
        <v>61.979590000000002</v>
      </c>
      <c r="M21" s="49">
        <v>67.265586999999996</v>
      </c>
      <c r="N21" s="50">
        <f>SUM(B21:M21)</f>
        <v>804.4005259999999</v>
      </c>
      <c r="O21" s="48">
        <v>65.917000999999999</v>
      </c>
      <c r="P21" s="49">
        <v>63.697696000000001</v>
      </c>
      <c r="Q21" s="49">
        <v>62.263387000000002</v>
      </c>
      <c r="R21" s="49">
        <v>63.296934</v>
      </c>
      <c r="S21" s="49">
        <v>62.706316000000001</v>
      </c>
      <c r="T21" s="49">
        <v>62.150528999999999</v>
      </c>
      <c r="U21" s="49">
        <v>64.817340999999999</v>
      </c>
      <c r="V21" s="49">
        <v>65.017004</v>
      </c>
      <c r="W21" s="49">
        <v>64.360528000000002</v>
      </c>
      <c r="X21" s="49">
        <v>65.314114000000004</v>
      </c>
      <c r="Y21" s="49">
        <v>63.749741</v>
      </c>
      <c r="Z21" s="49">
        <v>72.147673999999995</v>
      </c>
      <c r="AA21" s="50">
        <f t="shared" si="11"/>
        <v>775.438265</v>
      </c>
      <c r="AB21" s="143">
        <v>67.399392000000006</v>
      </c>
      <c r="AC21" s="17"/>
      <c r="AD21" s="114"/>
      <c r="AE21" s="17"/>
      <c r="AF21" s="17"/>
    </row>
    <row r="22" spans="1:32" s="13" customFormat="1" ht="18.75" customHeight="1">
      <c r="A22" s="52" t="s">
        <v>42</v>
      </c>
      <c r="B22" s="53">
        <f t="shared" ref="B22:AB22" si="12">B86/B18</f>
        <v>0.52911383037886772</v>
      </c>
      <c r="C22" s="54">
        <f t="shared" si="12"/>
        <v>0.53667318999110825</v>
      </c>
      <c r="D22" s="54">
        <f t="shared" si="12"/>
        <v>0.53898403501846515</v>
      </c>
      <c r="E22" s="54">
        <f t="shared" si="12"/>
        <v>0.53222292032794816</v>
      </c>
      <c r="F22" s="54">
        <f t="shared" si="12"/>
        <v>0.53371974758276952</v>
      </c>
      <c r="G22" s="54">
        <f t="shared" si="12"/>
        <v>0.53670840923973784</v>
      </c>
      <c r="H22" s="54">
        <f t="shared" si="12"/>
        <v>0.52805140571569031</v>
      </c>
      <c r="I22" s="54">
        <f t="shared" si="12"/>
        <v>0.52628595451359494</v>
      </c>
      <c r="J22" s="54">
        <f t="shared" si="12"/>
        <v>0.52642427949283865</v>
      </c>
      <c r="K22" s="54">
        <f t="shared" si="12"/>
        <v>0.52849899281427393</v>
      </c>
      <c r="L22" s="54">
        <f t="shared" si="12"/>
        <v>0.53068376569412112</v>
      </c>
      <c r="M22" s="54">
        <f t="shared" si="12"/>
        <v>0.52555344159284501</v>
      </c>
      <c r="N22" s="55">
        <f t="shared" si="12"/>
        <v>0.53104996506212432</v>
      </c>
      <c r="O22" s="53">
        <f t="shared" si="12"/>
        <v>0.52723296897532801</v>
      </c>
      <c r="P22" s="54">
        <f t="shared" si="12"/>
        <v>0.53269664453863297</v>
      </c>
      <c r="Q22" s="54">
        <f t="shared" si="12"/>
        <v>0.53629259231116011</v>
      </c>
      <c r="R22" s="54">
        <f t="shared" si="12"/>
        <v>0.5395192231505388</v>
      </c>
      <c r="S22" s="54">
        <f t="shared" si="12"/>
        <v>0.53688221012416859</v>
      </c>
      <c r="T22" s="54">
        <f t="shared" si="12"/>
        <v>0.53298045003333028</v>
      </c>
      <c r="U22" s="54">
        <f t="shared" si="12"/>
        <v>0.52057460764165764</v>
      </c>
      <c r="V22" s="54">
        <f t="shared" si="12"/>
        <v>0.52497011348603917</v>
      </c>
      <c r="W22" s="54">
        <f t="shared" si="12"/>
        <v>0.52576478059314891</v>
      </c>
      <c r="X22" s="54">
        <f t="shared" si="12"/>
        <v>0.52211114308296525</v>
      </c>
      <c r="Y22" s="54">
        <f t="shared" si="12"/>
        <v>0.51909518459620085</v>
      </c>
      <c r="Z22" s="54">
        <f t="shared" si="12"/>
        <v>0.48386544381664348</v>
      </c>
      <c r="AA22" s="55">
        <f t="shared" si="12"/>
        <v>0.52500880028782226</v>
      </c>
      <c r="AB22" s="144">
        <f t="shared" si="12"/>
        <v>0.5420783333313689</v>
      </c>
    </row>
    <row r="23" spans="1:32" s="13" customFormat="1" ht="18.75" customHeight="1">
      <c r="A23" s="47" t="s">
        <v>56</v>
      </c>
      <c r="B23" s="123">
        <f>'[1]Y12(重分類後)'!B4/1000000</f>
        <v>1477.5894149999999</v>
      </c>
      <c r="C23" s="129">
        <f>'[1]Y12(重分類後)'!C4/1000000</f>
        <v>1303.9927829999999</v>
      </c>
      <c r="D23" s="129">
        <f>'[1]Y12(重分類後)'!D4/1000000</f>
        <v>1442.566145</v>
      </c>
      <c r="E23" s="129">
        <f>'[1]Y12(重分類後)'!E4/1000000</f>
        <v>1321.2542309999999</v>
      </c>
      <c r="F23" s="129">
        <f>'[1]Y12(重分類後)'!F4/1000000</f>
        <v>1423.013835</v>
      </c>
      <c r="G23" s="129">
        <f>'[1]Y12(重分類後)'!G4/1000000</f>
        <v>1321.822799</v>
      </c>
      <c r="H23" s="129">
        <f>'[1]Y12(重分類後)'!H4/1000000</f>
        <v>1485.7894240000001</v>
      </c>
      <c r="I23" s="129">
        <f>'[1]Y12(重分類後)'!I4/1000000</f>
        <v>1538.784173</v>
      </c>
      <c r="J23" s="129">
        <f>'[1]Y12(重分類後)'!J4/1000000</f>
        <v>1429.8118449999999</v>
      </c>
      <c r="K23" s="129">
        <f>'[1]Y12(重分類後)'!K4/1000000</f>
        <v>1577.2389780000001</v>
      </c>
      <c r="L23" s="129">
        <f>'[1]Y12(重分類後)'!L4/1000000</f>
        <v>1606.13381</v>
      </c>
      <c r="M23" s="49">
        <f>'[1]Y12(重分類後)'!M4/1000000</f>
        <v>1818.9427020000001</v>
      </c>
      <c r="N23" s="60">
        <f>SUM(B23:M23)</f>
        <v>17746.940139999999</v>
      </c>
      <c r="O23" s="48">
        <v>1962.0753440000001</v>
      </c>
      <c r="P23" s="49">
        <v>1547.5740639999999</v>
      </c>
      <c r="Q23" s="49">
        <v>1628.711446</v>
      </c>
      <c r="R23" s="49">
        <v>1676.3455200000001</v>
      </c>
      <c r="S23" s="49">
        <v>1757.7599339999999</v>
      </c>
      <c r="T23" s="49">
        <v>1669.371652</v>
      </c>
      <c r="U23" s="49">
        <v>1769.1588220000001</v>
      </c>
      <c r="V23" s="49">
        <v>1807.0909799999999</v>
      </c>
      <c r="W23" s="49">
        <v>1725.9894449999999</v>
      </c>
      <c r="X23" s="49">
        <v>1815.3602430000001</v>
      </c>
      <c r="Y23" s="49">
        <v>1782.715076</v>
      </c>
      <c r="Z23" s="49">
        <v>2136.1244040000001</v>
      </c>
      <c r="AA23" s="50">
        <f>SUM(O23:Z23)</f>
        <v>21278.27693</v>
      </c>
      <c r="AB23" s="143">
        <v>2194.4912909999998</v>
      </c>
      <c r="AC23" s="17"/>
      <c r="AD23" s="114"/>
      <c r="AE23" s="17"/>
      <c r="AF23" s="17"/>
    </row>
    <row r="24" spans="1:32" s="13" customFormat="1" ht="18.75" customHeight="1">
      <c r="A24" s="51" t="s">
        <v>43</v>
      </c>
      <c r="B24" s="48">
        <f>('[1]Y12(重分類後)'!B5+'[1]Y12(重分類後)'!B7)/1000000</f>
        <v>866.27424699999995</v>
      </c>
      <c r="C24" s="49">
        <f>('[1]Y12(重分類後)'!C5+'[1]Y12(重分類後)'!C7)/1000000</f>
        <v>716.20506399999999</v>
      </c>
      <c r="D24" s="49">
        <f>('[1]Y12(重分類後)'!D5+'[1]Y12(重分類後)'!D7)/1000000</f>
        <v>808.94022900000004</v>
      </c>
      <c r="E24" s="49">
        <f>('[1]Y12(重分類後)'!E5+'[1]Y12(重分類後)'!E7)/1000000</f>
        <v>698.17480999999998</v>
      </c>
      <c r="F24" s="49">
        <f>('[1]Y12(重分類後)'!F5+'[1]Y12(重分類後)'!F7)/1000000</f>
        <v>742.71977300000003</v>
      </c>
      <c r="G24" s="49">
        <f>('[1]Y12(重分類後)'!G5+'[1]Y12(重分類後)'!G7)/1000000</f>
        <v>654.31545700000004</v>
      </c>
      <c r="H24" s="49">
        <f>('[1]Y12(重分類後)'!H5+'[1]Y12(重分類後)'!H7)/1000000</f>
        <v>737.93349699999999</v>
      </c>
      <c r="I24" s="49">
        <f>('[1]Y12(重分類後)'!I5+'[1]Y12(重分類後)'!I7)/1000000</f>
        <v>712.16747199999998</v>
      </c>
      <c r="J24" s="49">
        <f>('[1]Y12(重分類後)'!J5+'[1]Y12(重分類後)'!J7)/1000000</f>
        <v>642.11474099999998</v>
      </c>
      <c r="K24" s="49">
        <f>('[1]Y12(重分類後)'!K5+'[1]Y12(重分類後)'!K7)/1000000</f>
        <v>712.03514900000005</v>
      </c>
      <c r="L24" s="49">
        <f>('[1]Y12(重分類後)'!L5+'[1]Y12(重分類後)'!L7)/1000000</f>
        <v>702.44608800000003</v>
      </c>
      <c r="M24" s="49">
        <f>('[1]Y12(重分類後)'!M5+'[1]Y12(重分類後)'!M7)/1000000</f>
        <v>737.638554</v>
      </c>
      <c r="N24" s="50">
        <f t="shared" ref="N24:N26" si="13">SUM(B24:M24)</f>
        <v>8730.9650810000003</v>
      </c>
      <c r="O24" s="48">
        <v>847.48980600000004</v>
      </c>
      <c r="P24" s="49">
        <v>682.76574400000004</v>
      </c>
      <c r="Q24" s="49">
        <v>686.77289399999995</v>
      </c>
      <c r="R24" s="49">
        <v>709.82085700000005</v>
      </c>
      <c r="S24" s="49">
        <v>733.75844199999995</v>
      </c>
      <c r="T24" s="49">
        <v>719.04767600000002</v>
      </c>
      <c r="U24" s="49">
        <v>744.79817800000001</v>
      </c>
      <c r="V24" s="49">
        <v>715.65442299999995</v>
      </c>
      <c r="W24" s="49">
        <v>695.15364</v>
      </c>
      <c r="X24" s="49">
        <v>709.01452900000004</v>
      </c>
      <c r="Y24" s="49">
        <v>677.30760899999996</v>
      </c>
      <c r="Z24" s="49">
        <v>791.64372900000001</v>
      </c>
      <c r="AA24" s="50">
        <f t="shared" ref="AA24:AA26" si="14">SUM(O24:Z24)</f>
        <v>8713.2275269999991</v>
      </c>
      <c r="AB24" s="143">
        <v>906.59054600000002</v>
      </c>
      <c r="AC24" s="17"/>
      <c r="AD24" s="114"/>
      <c r="AE24" s="17"/>
      <c r="AF24" s="17"/>
    </row>
    <row r="25" spans="1:32" s="13" customFormat="1" ht="18.75" customHeight="1">
      <c r="A25" s="51" t="s">
        <v>44</v>
      </c>
      <c r="B25" s="48">
        <f>'[1]Y12(重分類後)'!B6/1000000</f>
        <v>540.91695600000003</v>
      </c>
      <c r="C25" s="49">
        <f>'[1]Y12(重分類後)'!C6/1000000</f>
        <v>516.94962699999996</v>
      </c>
      <c r="D25" s="49">
        <f>'[1]Y12(重分類後)'!D6/1000000</f>
        <v>560.11718800000006</v>
      </c>
      <c r="E25" s="49">
        <f>'[1]Y12(重分類後)'!E6/1000000</f>
        <v>555.395804</v>
      </c>
      <c r="F25" s="49">
        <f>'[1]Y12(重分類後)'!F6/1000000</f>
        <v>605.173227</v>
      </c>
      <c r="G25" s="49">
        <f>'[1]Y12(重分類後)'!G6/1000000</f>
        <v>593.00357399999996</v>
      </c>
      <c r="H25" s="49">
        <f>'[1]Y12(重分類後)'!H6/1000000</f>
        <v>660.03395399999999</v>
      </c>
      <c r="I25" s="49">
        <f>'[1]Y12(重分類後)'!I6/1000000</f>
        <v>738.55342199999996</v>
      </c>
      <c r="J25" s="49">
        <f>'[1]Y12(重分類後)'!J6/1000000</f>
        <v>699.70939199999998</v>
      </c>
      <c r="K25" s="49">
        <f>'[1]Y12(重分類後)'!K6/1000000</f>
        <v>768.80769299999997</v>
      </c>
      <c r="L25" s="49">
        <f>'[1]Y12(重分類後)'!L6/1000000</f>
        <v>813.40101100000004</v>
      </c>
      <c r="M25" s="49">
        <f>'[1]Y12(重分類後)'!M6/1000000</f>
        <v>990.54435599999999</v>
      </c>
      <c r="N25" s="50">
        <f t="shared" si="13"/>
        <v>8042.6062039999997</v>
      </c>
      <c r="O25" s="48">
        <v>1022.7043660000001</v>
      </c>
      <c r="P25" s="49">
        <v>777.51590699999997</v>
      </c>
      <c r="Q25" s="49">
        <v>847.99219300000004</v>
      </c>
      <c r="R25" s="49">
        <v>878.97585200000003</v>
      </c>
      <c r="S25" s="49">
        <v>925.43744700000002</v>
      </c>
      <c r="T25" s="49">
        <v>858.532242</v>
      </c>
      <c r="U25" s="49">
        <v>932.98291099999994</v>
      </c>
      <c r="V25" s="49">
        <v>1000.5532020000001</v>
      </c>
      <c r="W25" s="49">
        <v>953.76013499999999</v>
      </c>
      <c r="X25" s="49">
        <v>1024.912016</v>
      </c>
      <c r="Y25" s="49">
        <v>1034.3829519999999</v>
      </c>
      <c r="Z25" s="49">
        <v>1264.204387</v>
      </c>
      <c r="AA25" s="50">
        <f t="shared" si="14"/>
        <v>11521.95361</v>
      </c>
      <c r="AB25" s="143">
        <v>1217.361889</v>
      </c>
      <c r="AC25" s="17"/>
      <c r="AD25" s="114"/>
      <c r="AE25" s="17"/>
      <c r="AF25" s="17"/>
    </row>
    <row r="26" spans="1:32" s="13" customFormat="1" ht="18.75" customHeight="1">
      <c r="A26" s="51" t="s">
        <v>45</v>
      </c>
      <c r="B26" s="48">
        <f t="shared" ref="B26:L26" si="15">B23-B24-B25</f>
        <v>70.398211999999944</v>
      </c>
      <c r="C26" s="49">
        <f t="shared" si="15"/>
        <v>70.838091999999961</v>
      </c>
      <c r="D26" s="49">
        <f t="shared" si="15"/>
        <v>73.508727999999905</v>
      </c>
      <c r="E26" s="49">
        <f t="shared" si="15"/>
        <v>67.683616999999913</v>
      </c>
      <c r="F26" s="49">
        <f t="shared" si="15"/>
        <v>75.120834999999943</v>
      </c>
      <c r="G26" s="49">
        <f t="shared" si="15"/>
        <v>74.503768000000036</v>
      </c>
      <c r="H26" s="49">
        <f t="shared" si="15"/>
        <v>87.821973000000071</v>
      </c>
      <c r="I26" s="49">
        <f t="shared" si="15"/>
        <v>88.06327900000008</v>
      </c>
      <c r="J26" s="49">
        <f t="shared" si="15"/>
        <v>87.987711999999988</v>
      </c>
      <c r="K26" s="49">
        <f t="shared" si="15"/>
        <v>96.39613600000007</v>
      </c>
      <c r="L26" s="49">
        <f t="shared" si="15"/>
        <v>90.286710999999968</v>
      </c>
      <c r="M26" s="49">
        <f t="shared" ref="M26" si="16">M23-M24-M25</f>
        <v>90.759792000000175</v>
      </c>
      <c r="N26" s="50">
        <f t="shared" si="13"/>
        <v>973.36885500000005</v>
      </c>
      <c r="O26" s="48">
        <f t="shared" ref="O26:P26" si="17">O23-O24-O25</f>
        <v>91.881171999999992</v>
      </c>
      <c r="P26" s="49">
        <f t="shared" si="17"/>
        <v>87.292412999999897</v>
      </c>
      <c r="Q26" s="49">
        <f t="shared" ref="Q26:AB26" si="18">Q23-Q24-Q25</f>
        <v>93.946359000000029</v>
      </c>
      <c r="R26" s="49">
        <f t="shared" si="18"/>
        <v>87.548811000000001</v>
      </c>
      <c r="S26" s="49">
        <f t="shared" si="18"/>
        <v>98.564044999999851</v>
      </c>
      <c r="T26" s="49">
        <f t="shared" si="18"/>
        <v>91.791734000000019</v>
      </c>
      <c r="U26" s="49">
        <f t="shared" si="18"/>
        <v>91.377733000000148</v>
      </c>
      <c r="V26" s="49">
        <f t="shared" si="18"/>
        <v>90.883354999999938</v>
      </c>
      <c r="W26" s="49">
        <f t="shared" si="18"/>
        <v>77.075669999999946</v>
      </c>
      <c r="X26" s="49">
        <f t="shared" si="18"/>
        <v>81.433698000000049</v>
      </c>
      <c r="Y26" s="49">
        <f t="shared" si="18"/>
        <v>71.024515000000065</v>
      </c>
      <c r="Z26" s="49">
        <f t="shared" si="18"/>
        <v>80.27628800000025</v>
      </c>
      <c r="AA26" s="50">
        <f t="shared" si="14"/>
        <v>1043.0957930000002</v>
      </c>
      <c r="AB26" s="143">
        <f t="shared" si="18"/>
        <v>70.538855999999896</v>
      </c>
      <c r="AC26" s="17"/>
      <c r="AD26" s="114"/>
      <c r="AE26" s="17"/>
      <c r="AF26" s="17"/>
    </row>
    <row r="27" spans="1:32" s="13" customFormat="1" ht="18.75" customHeight="1">
      <c r="A27" s="52" t="s">
        <v>42</v>
      </c>
      <c r="B27" s="53">
        <f t="shared" ref="B27:AB27" si="19">B89/B23</f>
        <v>6.8716700978803377E-2</v>
      </c>
      <c r="C27" s="54">
        <f t="shared" si="19"/>
        <v>5.9414182355946372E-2</v>
      </c>
      <c r="D27" s="54">
        <f t="shared" si="19"/>
        <v>7.8078481455004622E-2</v>
      </c>
      <c r="E27" s="54">
        <f t="shared" si="19"/>
        <v>4.8014797237005032E-2</v>
      </c>
      <c r="F27" s="54">
        <f t="shared" si="19"/>
        <v>4.9260314464897662E-2</v>
      </c>
      <c r="G27" s="54">
        <f t="shared" si="19"/>
        <v>2.3615794056219785E-2</v>
      </c>
      <c r="H27" s="54">
        <f t="shared" si="19"/>
        <v>4.3019965661028961E-2</v>
      </c>
      <c r="I27" s="54">
        <f t="shared" si="19"/>
        <v>4.0291159142302926E-2</v>
      </c>
      <c r="J27" s="54">
        <f t="shared" si="19"/>
        <v>2.0508133362120807E-2</v>
      </c>
      <c r="K27" s="54">
        <f t="shared" si="19"/>
        <v>4.884325715668434E-2</v>
      </c>
      <c r="L27" s="54">
        <f t="shared" si="19"/>
        <v>3.7095396802586451E-2</v>
      </c>
      <c r="M27" s="54">
        <f t="shared" si="19"/>
        <v>3.8829487549190543E-2</v>
      </c>
      <c r="N27" s="55">
        <f t="shared" si="19"/>
        <v>4.6142316001523402E-2</v>
      </c>
      <c r="O27" s="53">
        <f t="shared" si="19"/>
        <v>4.8251710766108069E-2</v>
      </c>
      <c r="P27" s="54">
        <f t="shared" si="19"/>
        <v>2.0306604854034311E-2</v>
      </c>
      <c r="Q27" s="54">
        <f t="shared" si="19"/>
        <v>3.1436364081400332E-2</v>
      </c>
      <c r="R27" s="54">
        <f t="shared" si="19"/>
        <v>4.1254882227382335E-2</v>
      </c>
      <c r="S27" s="54">
        <f t="shared" si="19"/>
        <v>4.1691763808288054E-2</v>
      </c>
      <c r="T27" s="54">
        <f t="shared" si="19"/>
        <v>4.2247981697487218E-2</v>
      </c>
      <c r="U27" s="54">
        <f t="shared" si="19"/>
        <v>4.0244690366188045E-2</v>
      </c>
      <c r="V27" s="54">
        <f t="shared" si="19"/>
        <v>3.2785693501718435E-2</v>
      </c>
      <c r="W27" s="54">
        <f t="shared" si="19"/>
        <v>2.3320358138111327E-2</v>
      </c>
      <c r="X27" s="54">
        <f t="shared" si="19"/>
        <v>6.0941412827889056E-2</v>
      </c>
      <c r="Y27" s="54">
        <f t="shared" si="19"/>
        <v>3.2946710773202659E-2</v>
      </c>
      <c r="Z27" s="54">
        <f t="shared" si="19"/>
        <v>4.7894615036662445E-2</v>
      </c>
      <c r="AA27" s="55">
        <f t="shared" si="19"/>
        <v>3.9130993159792474E-2</v>
      </c>
      <c r="AB27" s="144">
        <f t="shared" si="19"/>
        <v>5.6604037349993752E-2</v>
      </c>
    </row>
    <row r="28" spans="1:32" ht="6.75" customHeight="1">
      <c r="A28" s="63"/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59"/>
      <c r="O28" s="64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59"/>
      <c r="AB28" s="146"/>
    </row>
    <row r="29" spans="1:32" ht="21">
      <c r="A29" s="39" t="s">
        <v>2</v>
      </c>
      <c r="B29" s="66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50"/>
      <c r="O29" s="66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50"/>
      <c r="AB29" s="147"/>
    </row>
    <row r="30" spans="1:32" ht="20.100000000000001" customHeight="1">
      <c r="A30" s="67" t="s">
        <v>3</v>
      </c>
      <c r="B30" s="66">
        <v>6690.1790000000001</v>
      </c>
      <c r="C30" s="45">
        <v>6711.5749999999998</v>
      </c>
      <c r="D30" s="45">
        <v>6735.0550000000003</v>
      </c>
      <c r="E30" s="45">
        <v>6755.8140000000003</v>
      </c>
      <c r="F30" s="45">
        <v>6784.8720000000003</v>
      </c>
      <c r="G30" s="45">
        <v>6820.9110000000001</v>
      </c>
      <c r="H30" s="45">
        <v>6865.2150000000001</v>
      </c>
      <c r="I30" s="45">
        <v>6911.509</v>
      </c>
      <c r="J30" s="45">
        <v>6945.1350000000002</v>
      </c>
      <c r="K30" s="45">
        <v>6970.9880000000003</v>
      </c>
      <c r="L30" s="45">
        <v>6992.2479999999996</v>
      </c>
      <c r="M30" s="45">
        <v>7012.0259999999998</v>
      </c>
      <c r="N30" s="50">
        <f>M30</f>
        <v>7012.0259999999998</v>
      </c>
      <c r="O30" s="66">
        <v>7020.5020000000004</v>
      </c>
      <c r="P30" s="45">
        <v>7036.8329999999996</v>
      </c>
      <c r="Q30" s="45">
        <v>7049.9070000000002</v>
      </c>
      <c r="R30" s="45">
        <v>7070.3959999999997</v>
      </c>
      <c r="S30" s="45">
        <v>7090.1130000000003</v>
      </c>
      <c r="T30" s="45">
        <v>7106.16</v>
      </c>
      <c r="U30" s="45">
        <v>7118.1809999999996</v>
      </c>
      <c r="V30" s="45">
        <v>7136.9560000000001</v>
      </c>
      <c r="W30" s="45">
        <v>7157.6480000000001</v>
      </c>
      <c r="X30" s="45">
        <v>7175.4489999999996</v>
      </c>
      <c r="Y30" s="45">
        <v>7197.1639999999998</v>
      </c>
      <c r="Z30" s="49">
        <v>7225.24</v>
      </c>
      <c r="AA30" s="50">
        <f>Z30</f>
        <v>7225.24</v>
      </c>
      <c r="AB30" s="143">
        <v>7245.9129999999996</v>
      </c>
      <c r="AC30" s="8"/>
    </row>
    <row r="31" spans="1:32" ht="20.100000000000001" customHeight="1">
      <c r="A31" s="63" t="s">
        <v>13</v>
      </c>
      <c r="B31" s="66">
        <v>1535.6580000000004</v>
      </c>
      <c r="C31" s="45">
        <v>1497.6689999999999</v>
      </c>
      <c r="D31" s="45">
        <v>1463.4210000000003</v>
      </c>
      <c r="E31" s="45">
        <v>1440.1350000000002</v>
      </c>
      <c r="F31" s="45">
        <v>1414.348</v>
      </c>
      <c r="G31" s="45">
        <v>1391.308</v>
      </c>
      <c r="H31" s="45">
        <v>1365.8690000000006</v>
      </c>
      <c r="I31" s="45">
        <v>1341.7700000000004</v>
      </c>
      <c r="J31" s="45">
        <v>1318.415</v>
      </c>
      <c r="K31" s="45">
        <v>1289.4350000000004</v>
      </c>
      <c r="L31" s="45">
        <v>1260.4209999999994</v>
      </c>
      <c r="M31" s="45">
        <v>1230.268</v>
      </c>
      <c r="N31" s="50">
        <f>M31</f>
        <v>1230.268</v>
      </c>
      <c r="O31" s="66">
        <f t="shared" ref="O31:AB31" si="20">O30-O32</f>
        <v>1194.0200000000004</v>
      </c>
      <c r="P31" s="45">
        <f t="shared" si="20"/>
        <v>1165.558</v>
      </c>
      <c r="Q31" s="45">
        <f t="shared" si="20"/>
        <v>1139.0320000000002</v>
      </c>
      <c r="R31" s="45">
        <f t="shared" si="20"/>
        <v>1112.9569999999994</v>
      </c>
      <c r="S31" s="45">
        <f t="shared" si="20"/>
        <v>1085.9880000000003</v>
      </c>
      <c r="T31" s="45">
        <f t="shared" si="20"/>
        <v>1059.7380000000003</v>
      </c>
      <c r="U31" s="45">
        <f t="shared" si="20"/>
        <v>1024.9099999999999</v>
      </c>
      <c r="V31" s="45">
        <f t="shared" si="20"/>
        <v>987.46700000000055</v>
      </c>
      <c r="W31" s="45">
        <f t="shared" si="20"/>
        <v>944.05200000000059</v>
      </c>
      <c r="X31" s="45">
        <f t="shared" si="20"/>
        <v>891.54299999999967</v>
      </c>
      <c r="Y31" s="45">
        <f t="shared" si="20"/>
        <v>840.92900000000009</v>
      </c>
      <c r="Z31" s="45">
        <f t="shared" si="20"/>
        <v>783.72199999999975</v>
      </c>
      <c r="AA31" s="50">
        <f t="shared" ref="AA31:AA32" si="21">Z31</f>
        <v>783.72199999999975</v>
      </c>
      <c r="AB31" s="147">
        <f t="shared" si="20"/>
        <v>733.67799999999988</v>
      </c>
      <c r="AC31" s="8"/>
    </row>
    <row r="32" spans="1:32" ht="19.5" customHeight="1">
      <c r="A32" s="63" t="s">
        <v>14</v>
      </c>
      <c r="B32" s="66">
        <v>5154.5209999999997</v>
      </c>
      <c r="C32" s="45">
        <v>5213.9059999999999</v>
      </c>
      <c r="D32" s="45">
        <v>5271.634</v>
      </c>
      <c r="E32" s="45">
        <v>5315.6790000000001</v>
      </c>
      <c r="F32" s="45">
        <v>5370.5240000000003</v>
      </c>
      <c r="G32" s="45">
        <v>5429.6030000000001</v>
      </c>
      <c r="H32" s="45">
        <v>5499.3459999999995</v>
      </c>
      <c r="I32" s="45">
        <v>5569.7389999999996</v>
      </c>
      <c r="J32" s="45">
        <v>5626.72</v>
      </c>
      <c r="K32" s="45">
        <v>5681.5529999999999</v>
      </c>
      <c r="L32" s="45">
        <v>5731.8270000000002</v>
      </c>
      <c r="M32" s="45">
        <v>5781.7579999999998</v>
      </c>
      <c r="N32" s="50">
        <f>M32</f>
        <v>5781.7579999999998</v>
      </c>
      <c r="O32" s="66">
        <v>5826.482</v>
      </c>
      <c r="P32" s="45">
        <v>5871.2749999999996</v>
      </c>
      <c r="Q32" s="45">
        <v>5910.875</v>
      </c>
      <c r="R32" s="45">
        <v>5957.4390000000003</v>
      </c>
      <c r="S32" s="45">
        <v>6004.125</v>
      </c>
      <c r="T32" s="45">
        <v>6046.4219999999996</v>
      </c>
      <c r="U32" s="45">
        <v>6093.2709999999997</v>
      </c>
      <c r="V32" s="45">
        <v>6149.4889999999996</v>
      </c>
      <c r="W32" s="45">
        <v>6213.5959999999995</v>
      </c>
      <c r="X32" s="45">
        <v>6283.9059999999999</v>
      </c>
      <c r="Y32" s="45">
        <v>6356.2349999999997</v>
      </c>
      <c r="Z32" s="45">
        <v>6441.518</v>
      </c>
      <c r="AA32" s="50">
        <f t="shared" si="21"/>
        <v>6441.518</v>
      </c>
      <c r="AB32" s="147">
        <v>6512.2349999999997</v>
      </c>
      <c r="AC32" s="8"/>
    </row>
    <row r="33" spans="1:29" ht="4.5" customHeight="1">
      <c r="A33" s="63"/>
      <c r="B33" s="66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50"/>
      <c r="O33" s="66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50"/>
      <c r="AB33" s="147"/>
      <c r="AC33" s="8"/>
    </row>
    <row r="34" spans="1:29" s="13" customFormat="1" ht="19.5" customHeight="1">
      <c r="A34" s="51" t="s">
        <v>29</v>
      </c>
      <c r="B34" s="48">
        <v>6398.7880000000005</v>
      </c>
      <c r="C34" s="49">
        <v>6410.8760000000002</v>
      </c>
      <c r="D34" s="49">
        <v>6429.1550000000007</v>
      </c>
      <c r="E34" s="49">
        <v>6447.1120000000001</v>
      </c>
      <c r="F34" s="49">
        <v>6472.1220000000003</v>
      </c>
      <c r="G34" s="49">
        <v>6505.7659999999996</v>
      </c>
      <c r="H34" s="49">
        <v>6545.6140000000005</v>
      </c>
      <c r="I34" s="49">
        <v>6581.7749999999996</v>
      </c>
      <c r="J34" s="49">
        <v>6602.973</v>
      </c>
      <c r="K34" s="49">
        <v>6622.7980000000007</v>
      </c>
      <c r="L34" s="49">
        <v>6639.7209999999995</v>
      </c>
      <c r="M34" s="49">
        <v>6654.3530000000001</v>
      </c>
      <c r="N34" s="50">
        <f>M34</f>
        <v>6654.3530000000001</v>
      </c>
      <c r="O34" s="48">
        <f t="shared" ref="O34:AB34" si="22">O30-O35</f>
        <v>6659.8690000000006</v>
      </c>
      <c r="P34" s="49">
        <f t="shared" si="22"/>
        <v>6670.1819999999998</v>
      </c>
      <c r="Q34" s="49">
        <f t="shared" si="22"/>
        <v>6675.7560000000003</v>
      </c>
      <c r="R34" s="49">
        <f t="shared" si="22"/>
        <v>6686.34</v>
      </c>
      <c r="S34" s="49">
        <f t="shared" si="22"/>
        <v>6696.9120000000003</v>
      </c>
      <c r="T34" s="49">
        <f t="shared" si="22"/>
        <v>6708.134</v>
      </c>
      <c r="U34" s="49">
        <f t="shared" si="22"/>
        <v>6717.683</v>
      </c>
      <c r="V34" s="49">
        <f t="shared" si="22"/>
        <v>6733.2049999999999</v>
      </c>
      <c r="W34" s="49">
        <f t="shared" si="22"/>
        <v>6751.5550000000003</v>
      </c>
      <c r="X34" s="49">
        <f t="shared" si="22"/>
        <v>6765.2509999999993</v>
      </c>
      <c r="Y34" s="49">
        <f t="shared" si="22"/>
        <v>6782.6440000000002</v>
      </c>
      <c r="Z34" s="49">
        <f t="shared" si="22"/>
        <v>6802.9579999999996</v>
      </c>
      <c r="AA34" s="50">
        <f>Z34</f>
        <v>6802.9579999999996</v>
      </c>
      <c r="AB34" s="143">
        <f t="shared" si="22"/>
        <v>6820.5609999999997</v>
      </c>
      <c r="AC34" s="8"/>
    </row>
    <row r="35" spans="1:29" s="13" customFormat="1" ht="19.5" customHeight="1">
      <c r="A35" s="51" t="s">
        <v>30</v>
      </c>
      <c r="B35" s="48">
        <v>291.39100000000002</v>
      </c>
      <c r="C35" s="49">
        <v>300.69900000000001</v>
      </c>
      <c r="D35" s="49">
        <v>305.89999999999998</v>
      </c>
      <c r="E35" s="49">
        <v>308.702</v>
      </c>
      <c r="F35" s="49">
        <v>312.75</v>
      </c>
      <c r="G35" s="49">
        <v>315.14499999999998</v>
      </c>
      <c r="H35" s="49">
        <v>319.601</v>
      </c>
      <c r="I35" s="49">
        <v>329.73399999999998</v>
      </c>
      <c r="J35" s="49">
        <v>342.16199999999998</v>
      </c>
      <c r="K35" s="49">
        <v>348.19</v>
      </c>
      <c r="L35" s="49">
        <v>352.52699999999999</v>
      </c>
      <c r="M35" s="49">
        <v>357.673</v>
      </c>
      <c r="N35" s="50">
        <f>M35</f>
        <v>357.673</v>
      </c>
      <c r="O35" s="48">
        <v>360.63299999999998</v>
      </c>
      <c r="P35" s="49">
        <v>366.65100000000001</v>
      </c>
      <c r="Q35" s="49">
        <v>374.15100000000001</v>
      </c>
      <c r="R35" s="49">
        <v>384.05599999999998</v>
      </c>
      <c r="S35" s="49">
        <v>393.20100000000002</v>
      </c>
      <c r="T35" s="49">
        <v>398.02600000000001</v>
      </c>
      <c r="U35" s="49">
        <v>400.49799999999999</v>
      </c>
      <c r="V35" s="49">
        <v>403.75099999999998</v>
      </c>
      <c r="W35" s="49">
        <v>406.09300000000002</v>
      </c>
      <c r="X35" s="49">
        <v>410.19799999999998</v>
      </c>
      <c r="Y35" s="49">
        <v>414.52</v>
      </c>
      <c r="Z35" s="49">
        <v>422.28199999999998</v>
      </c>
      <c r="AA35" s="50">
        <f t="shared" ref="AA35:AA41" si="23">Z35</f>
        <v>422.28199999999998</v>
      </c>
      <c r="AB35" s="143">
        <v>425.35199999999998</v>
      </c>
      <c r="AC35" s="8"/>
    </row>
    <row r="36" spans="1:29" s="13" customFormat="1" ht="4.5" customHeight="1">
      <c r="A36" s="51"/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50"/>
      <c r="O36" s="48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50"/>
      <c r="AB36" s="143"/>
      <c r="AC36" s="8"/>
    </row>
    <row r="37" spans="1:29" s="13" customFormat="1" ht="19.5" customHeight="1">
      <c r="A37" s="51" t="s">
        <v>39</v>
      </c>
      <c r="B37" s="48">
        <v>348.26900000000001</v>
      </c>
      <c r="C37" s="49">
        <v>351.08300000000003</v>
      </c>
      <c r="D37" s="49">
        <v>355.762</v>
      </c>
      <c r="E37" s="49">
        <v>360.85</v>
      </c>
      <c r="F37" s="49">
        <v>365.26100000000002</v>
      </c>
      <c r="G37" s="49">
        <v>368.41300000000001</v>
      </c>
      <c r="H37" s="49">
        <v>376.27499999999998</v>
      </c>
      <c r="I37" s="49">
        <v>386.19799999999998</v>
      </c>
      <c r="J37" s="49">
        <v>389.85</v>
      </c>
      <c r="K37" s="49">
        <v>394.048</v>
      </c>
      <c r="L37" s="49">
        <v>399.34800000000001</v>
      </c>
      <c r="M37" s="49">
        <v>405.40300000000002</v>
      </c>
      <c r="N37" s="50">
        <f>M37</f>
        <v>405.40300000000002</v>
      </c>
      <c r="O37" s="48">
        <v>414.26799999999997</v>
      </c>
      <c r="P37" s="49">
        <v>423.3</v>
      </c>
      <c r="Q37" s="49">
        <v>428.404</v>
      </c>
      <c r="R37" s="49">
        <v>435.99099999999999</v>
      </c>
      <c r="S37" s="49">
        <v>445.87299999999999</v>
      </c>
      <c r="T37" s="49">
        <v>453.24299999999999</v>
      </c>
      <c r="U37" s="49">
        <v>461.83499999999998</v>
      </c>
      <c r="V37" s="49">
        <v>472.96499999999997</v>
      </c>
      <c r="W37" s="49">
        <v>482.91899999999998</v>
      </c>
      <c r="X37" s="49">
        <v>491.041</v>
      </c>
      <c r="Y37" s="49">
        <v>499.67599999999999</v>
      </c>
      <c r="Z37" s="49">
        <v>511.00599999999997</v>
      </c>
      <c r="AA37" s="50">
        <f t="shared" si="23"/>
        <v>511.00599999999997</v>
      </c>
      <c r="AB37" s="143">
        <v>523.08600000000001</v>
      </c>
      <c r="AC37" s="8"/>
    </row>
    <row r="38" spans="1:29" ht="5.25" customHeight="1">
      <c r="A38" s="63"/>
      <c r="B38" s="66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50"/>
      <c r="O38" s="66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50"/>
      <c r="AB38" s="147"/>
      <c r="AC38" s="8"/>
    </row>
    <row r="39" spans="1:29" ht="20.100000000000001" customHeight="1">
      <c r="A39" s="67" t="s">
        <v>0</v>
      </c>
      <c r="B39" s="70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9"/>
      <c r="O39" s="70"/>
      <c r="P39" s="68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69"/>
      <c r="AB39" s="148"/>
      <c r="AC39" s="8"/>
    </row>
    <row r="40" spans="1:29" ht="20.100000000000001" customHeight="1">
      <c r="A40" s="63" t="s">
        <v>1</v>
      </c>
      <c r="B40" s="72">
        <v>576.13</v>
      </c>
      <c r="C40" s="73">
        <v>576.149</v>
      </c>
      <c r="D40" s="73">
        <v>577.02099999999996</v>
      </c>
      <c r="E40" s="73">
        <v>577.649</v>
      </c>
      <c r="F40" s="73">
        <v>578.00199999999995</v>
      </c>
      <c r="G40" s="73">
        <v>578.01599999999996</v>
      </c>
      <c r="H40" s="73">
        <v>578.80799999999999</v>
      </c>
      <c r="I40" s="73">
        <v>578.59500000000003</v>
      </c>
      <c r="J40" s="73">
        <v>578.84900000000005</v>
      </c>
      <c r="K40" s="73">
        <v>579.13300000000004</v>
      </c>
      <c r="L40" s="73">
        <v>579.33500000000004</v>
      </c>
      <c r="M40" s="73">
        <v>579.61099999999999</v>
      </c>
      <c r="N40" s="50">
        <f>M40</f>
        <v>579.61099999999999</v>
      </c>
      <c r="O40" s="72">
        <v>579.86599999999999</v>
      </c>
      <c r="P40" s="73">
        <v>580.15899999999999</v>
      </c>
      <c r="Q40" s="73">
        <v>580.67899999999997</v>
      </c>
      <c r="R40" s="73">
        <v>580.98199999999997</v>
      </c>
      <c r="S40" s="73">
        <v>581.28800000000001</v>
      </c>
      <c r="T40" s="73">
        <v>581.75800000000004</v>
      </c>
      <c r="U40" s="73">
        <v>582.35500000000002</v>
      </c>
      <c r="V40" s="73">
        <v>582.79399999999998</v>
      </c>
      <c r="W40" s="73">
        <v>583.197</v>
      </c>
      <c r="X40" s="73">
        <v>583.80799999999999</v>
      </c>
      <c r="Y40" s="73">
        <v>584.45899999999995</v>
      </c>
      <c r="Z40" s="49">
        <v>583.74400000000003</v>
      </c>
      <c r="AA40" s="50">
        <f t="shared" si="23"/>
        <v>583.74400000000003</v>
      </c>
      <c r="AB40" s="143">
        <v>584.57399999999996</v>
      </c>
      <c r="AC40" s="8"/>
    </row>
    <row r="41" spans="1:29" ht="20.100000000000001" customHeight="1" thickBot="1">
      <c r="A41" s="74" t="s">
        <v>4</v>
      </c>
      <c r="B41" s="75">
        <v>156.02799999999999</v>
      </c>
      <c r="C41" s="77">
        <v>157.50299999999999</v>
      </c>
      <c r="D41" s="77">
        <v>159.208</v>
      </c>
      <c r="E41" s="77">
        <v>160.56299999999999</v>
      </c>
      <c r="F41" s="77">
        <v>162.08699999999999</v>
      </c>
      <c r="G41" s="77">
        <v>163.291</v>
      </c>
      <c r="H41" s="77">
        <v>164.92699999999999</v>
      </c>
      <c r="I41" s="77">
        <v>165.904</v>
      </c>
      <c r="J41" s="77">
        <v>167.077</v>
      </c>
      <c r="K41" s="77">
        <v>167.97900000000001</v>
      </c>
      <c r="L41" s="77">
        <v>168.816</v>
      </c>
      <c r="M41" s="77">
        <v>169.70599999999999</v>
      </c>
      <c r="N41" s="76">
        <f>M41</f>
        <v>169.70599999999999</v>
      </c>
      <c r="O41" s="126">
        <v>171.12100000000001</v>
      </c>
      <c r="P41" s="77">
        <v>171.84700000000001</v>
      </c>
      <c r="Q41" s="77">
        <v>172.95</v>
      </c>
      <c r="R41" s="77">
        <v>173.81399999999999</v>
      </c>
      <c r="S41" s="77">
        <v>174.90199999999999</v>
      </c>
      <c r="T41" s="77">
        <v>175.99</v>
      </c>
      <c r="U41" s="77">
        <v>177.33199999999999</v>
      </c>
      <c r="V41" s="77">
        <v>178.12100000000001</v>
      </c>
      <c r="W41" s="77">
        <v>179.15299999999999</v>
      </c>
      <c r="X41" s="77">
        <v>179.828</v>
      </c>
      <c r="Y41" s="77">
        <v>180.56100000000001</v>
      </c>
      <c r="Z41" s="77">
        <v>179.96</v>
      </c>
      <c r="AA41" s="76">
        <f t="shared" si="23"/>
        <v>179.96</v>
      </c>
      <c r="AB41" s="149">
        <v>180.91900000000001</v>
      </c>
      <c r="AC41" s="8"/>
    </row>
    <row r="42" spans="1:29" ht="6.75" customHeight="1" thickTop="1">
      <c r="A42" s="63"/>
      <c r="B42" s="40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2"/>
      <c r="O42" s="40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2"/>
      <c r="AB42" s="150"/>
    </row>
    <row r="43" spans="1:29" ht="20.100000000000001" customHeight="1">
      <c r="A43" s="118" t="s">
        <v>27</v>
      </c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2"/>
      <c r="O43" s="40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2"/>
      <c r="AB43" s="150"/>
    </row>
    <row r="44" spans="1:29" ht="20.100000000000001" customHeight="1">
      <c r="A44" s="67" t="s">
        <v>57</v>
      </c>
      <c r="B44" s="66">
        <f>'[2]TWM Consolidated'!DC10</f>
        <v>737.50080944287333</v>
      </c>
      <c r="C44" s="45">
        <f>'[2]TWM Consolidated'!DD10</f>
        <v>715.4373160322657</v>
      </c>
      <c r="D44" s="45">
        <f>'[2]TWM Consolidated'!DE10</f>
        <v>747.4186654686074</v>
      </c>
      <c r="E44" s="45">
        <f>'[2]TWM Consolidated'!DF10</f>
        <v>723.73776570409643</v>
      </c>
      <c r="F44" s="45">
        <f>'[2]TWM Consolidated'!DG10</f>
        <v>736.91117168367384</v>
      </c>
      <c r="G44" s="45">
        <f>'[2]TWM Consolidated'!DH10</f>
        <v>739.52601841941907</v>
      </c>
      <c r="H44" s="45">
        <f>'[2]TWM Consolidated'!DI10</f>
        <v>747.31098332474494</v>
      </c>
      <c r="I44" s="45">
        <f>'[2]TWM Consolidated'!DJ10</f>
        <v>744.87699442817905</v>
      </c>
      <c r="J44" s="45">
        <f>'[2]TWM Consolidated'!DK10</f>
        <v>723.25820546680723</v>
      </c>
      <c r="K44" s="45">
        <f>'[2]TWM Consolidated'!DL10</f>
        <v>734.38629110633906</v>
      </c>
      <c r="L44" s="45">
        <f>'[2]TWM Consolidated'!DM10</f>
        <v>721.1998814953738</v>
      </c>
      <c r="M44" s="45">
        <f>'[2]TWM Consolidated'!DN10</f>
        <v>742.60098791044368</v>
      </c>
      <c r="N44" s="50">
        <f>AVERAGE(B44:M44)</f>
        <v>734.51375754023536</v>
      </c>
      <c r="O44" s="66">
        <f>'[2]TWM Consolidated'!DP10</f>
        <v>728.93505375510392</v>
      </c>
      <c r="P44" s="45">
        <f>'[2]TWM Consolidated'!DQ10</f>
        <v>703.44612588374684</v>
      </c>
      <c r="Q44" s="49">
        <f>'[3]TWM Consolidated'!$DR$11</f>
        <v>741.95702411886498</v>
      </c>
      <c r="R44" s="49">
        <f>'[3]TWM Consolidated'!$DS$11</f>
        <v>733.07908343317979</v>
      </c>
      <c r="S44" s="49">
        <v>758.45977617129734</v>
      </c>
      <c r="T44" s="49">
        <v>754.20113448085976</v>
      </c>
      <c r="U44" s="49">
        <v>770.10535180505053</v>
      </c>
      <c r="V44" s="49">
        <v>762.12030063267719</v>
      </c>
      <c r="W44" s="49">
        <v>754.06705873069302</v>
      </c>
      <c r="X44" s="49">
        <v>758.10781340557457</v>
      </c>
      <c r="Y44" s="49">
        <v>740.31633977324066</v>
      </c>
      <c r="Z44" s="49">
        <v>752.79073821534882</v>
      </c>
      <c r="AA44" s="50">
        <f>AVERAGE(O44:Z44)</f>
        <v>746.46548336713624</v>
      </c>
      <c r="AB44" s="143">
        <v>753.29484499265538</v>
      </c>
    </row>
    <row r="45" spans="1:29" ht="20.100000000000001" customHeight="1">
      <c r="A45" s="78" t="s">
        <v>58</v>
      </c>
      <c r="B45" s="66">
        <v>661.7306744968588</v>
      </c>
      <c r="C45" s="45">
        <v>664.58776387284229</v>
      </c>
      <c r="D45" s="45">
        <v>663.7987493722103</v>
      </c>
      <c r="E45" s="45">
        <v>661.95919540839395</v>
      </c>
      <c r="F45" s="45">
        <v>658.21790412209714</v>
      </c>
      <c r="G45" s="45">
        <v>659.18964872586116</v>
      </c>
      <c r="H45" s="45">
        <v>652.24767352233414</v>
      </c>
      <c r="I45" s="45">
        <v>644.99658587254896</v>
      </c>
      <c r="J45" s="45">
        <v>642</v>
      </c>
      <c r="K45" s="45">
        <v>640</v>
      </c>
      <c r="L45" s="45">
        <v>636</v>
      </c>
      <c r="M45" s="45">
        <v>630.98616414269759</v>
      </c>
      <c r="N45" s="50">
        <f>AVERAGE(B45:M45)</f>
        <v>651.30952996132044</v>
      </c>
      <c r="O45" s="66">
        <v>624.39896719663477</v>
      </c>
      <c r="P45" s="45">
        <v>621.63553717429511</v>
      </c>
      <c r="Q45" s="45">
        <v>619.30376313836723</v>
      </c>
      <c r="R45" s="45">
        <v>615.7062476226173</v>
      </c>
      <c r="S45" s="45">
        <v>610.87262802427585</v>
      </c>
      <c r="T45" s="45">
        <v>606.94473364949567</v>
      </c>
      <c r="U45" s="45">
        <v>602.54573916103323</v>
      </c>
      <c r="V45" s="45">
        <v>595.25350868634996</v>
      </c>
      <c r="W45" s="45">
        <v>589.4027720309158</v>
      </c>
      <c r="X45" s="45">
        <v>581.59106330855479</v>
      </c>
      <c r="Y45" s="45">
        <v>573.40903722350856</v>
      </c>
      <c r="Z45" s="49">
        <v>563.36355779562712</v>
      </c>
      <c r="AA45" s="50">
        <f t="shared" ref="AA45:AA46" si="24">AVERAGE(O45:Z45)</f>
        <v>600.36896291763969</v>
      </c>
      <c r="AB45" s="143">
        <v>554.79546162237</v>
      </c>
    </row>
    <row r="46" spans="1:29" ht="20.100000000000001" customHeight="1" thickBot="1">
      <c r="A46" s="79" t="s">
        <v>59</v>
      </c>
      <c r="B46" s="80">
        <f>(B19+B20)/((575.45+B40)/2)*1000</f>
        <v>757.27989023776047</v>
      </c>
      <c r="C46" s="81">
        <f>(C19+C20)/((B40+C40)/2)*1000</f>
        <v>759.96163602738579</v>
      </c>
      <c r="D46" s="81">
        <f t="shared" ref="D46:H46" si="25">(D19+D20)/((C40+D40)/2)*1000</f>
        <v>763.16367231197478</v>
      </c>
      <c r="E46" s="81">
        <f t="shared" si="25"/>
        <v>762.13236335922818</v>
      </c>
      <c r="F46" s="81">
        <f t="shared" si="25"/>
        <v>766.04533029435379</v>
      </c>
      <c r="G46" s="81">
        <f t="shared" si="25"/>
        <v>765.10769901506717</v>
      </c>
      <c r="H46" s="81">
        <f t="shared" si="25"/>
        <v>766.70430765613435</v>
      </c>
      <c r="I46" s="81">
        <f>(I19+I20)/((H40+I40)/2)*1000</f>
        <v>769.40509226259121</v>
      </c>
      <c r="J46" s="81">
        <f>(J19+J20)/((I40+J40)/2)*1000</f>
        <v>772.42400496265918</v>
      </c>
      <c r="K46" s="81">
        <f>(K19+K20)/((J40+K40)/2)*1000</f>
        <v>776.25217835855824</v>
      </c>
      <c r="L46" s="81">
        <f>(L19+L20)/((K40+L40)/2)*1000</f>
        <v>775.8671573146604</v>
      </c>
      <c r="M46" s="81">
        <f>(M19+M20)/((L40+M40)/2)*1000</f>
        <v>774.6875540361674</v>
      </c>
      <c r="N46" s="76">
        <f>AVERAGE(B46:M46)</f>
        <v>767.41924048637838</v>
      </c>
      <c r="O46" s="80">
        <f t="shared" ref="O46:S46" si="26">(O19+O20)/((N40+O40)/2)*1000</f>
        <v>772.33262755535486</v>
      </c>
      <c r="P46" s="81">
        <f t="shared" si="26"/>
        <v>773.10691062692604</v>
      </c>
      <c r="Q46" s="81">
        <f t="shared" si="26"/>
        <v>781.1012492699241</v>
      </c>
      <c r="R46" s="81">
        <f t="shared" si="26"/>
        <v>778.03434048315285</v>
      </c>
      <c r="S46" s="81">
        <f t="shared" si="26"/>
        <v>779.72171698486568</v>
      </c>
      <c r="T46" s="81">
        <f t="shared" ref="T46:AB46" si="27">(T19+T20)/((S40+T40)/2)*1000</f>
        <v>780.40358162961729</v>
      </c>
      <c r="U46" s="81">
        <f t="shared" si="27"/>
        <v>784.03882784575046</v>
      </c>
      <c r="V46" s="81">
        <f t="shared" si="27"/>
        <v>784.78402161440306</v>
      </c>
      <c r="W46" s="81">
        <f t="shared" si="27"/>
        <v>786.75792523269911</v>
      </c>
      <c r="X46" s="81">
        <f t="shared" si="27"/>
        <v>789.8067926015741</v>
      </c>
      <c r="Y46" s="81">
        <f t="shared" si="27"/>
        <v>793.27846802143699</v>
      </c>
      <c r="Z46" s="81">
        <f t="shared" si="27"/>
        <v>793.33367745160729</v>
      </c>
      <c r="AA46" s="76">
        <f t="shared" si="24"/>
        <v>783.0583449431092</v>
      </c>
      <c r="AB46" s="151">
        <f t="shared" si="27"/>
        <v>786.54005330740415</v>
      </c>
    </row>
    <row r="47" spans="1:29" ht="9" customHeight="1" thickTop="1">
      <c r="A47" s="63"/>
      <c r="B47" s="40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2"/>
      <c r="O47" s="40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2"/>
      <c r="AB47" s="150"/>
    </row>
    <row r="48" spans="1:29" ht="20.100000000000001" customHeight="1">
      <c r="A48" s="63" t="s">
        <v>21</v>
      </c>
      <c r="B48" s="64">
        <v>1.8298768551724055E-2</v>
      </c>
      <c r="C48" s="65">
        <v>1.9745773575608087E-2</v>
      </c>
      <c r="D48" s="65">
        <v>1.94689673174617E-2</v>
      </c>
      <c r="E48" s="65">
        <v>1.7849554391195999E-2</v>
      </c>
      <c r="F48" s="65">
        <v>1.9135367292321823E-2</v>
      </c>
      <c r="G48" s="65">
        <v>1.8737620613234827E-2</v>
      </c>
      <c r="H48" s="65">
        <v>2.0323939732836013E-2</v>
      </c>
      <c r="I48" s="65">
        <v>1.9555011772029403E-2</v>
      </c>
      <c r="J48" s="65">
        <v>1.8581266863751424E-2</v>
      </c>
      <c r="K48" s="65">
        <v>1.9851362337053216E-2</v>
      </c>
      <c r="L48" s="65">
        <v>1.8707411376560561E-2</v>
      </c>
      <c r="M48" s="65">
        <v>2.0899476831144549E-2</v>
      </c>
      <c r="N48" s="46">
        <f>AVERAGE(B48:M48)</f>
        <v>1.9262876721243473E-2</v>
      </c>
      <c r="O48" s="64">
        <v>2.2974050007240319E-2</v>
      </c>
      <c r="P48" s="65">
        <v>1.9543533678325231E-2</v>
      </c>
      <c r="Q48" s="65">
        <v>2.0220718207335408E-2</v>
      </c>
      <c r="R48" s="65">
        <v>1.9938240702058588E-2</v>
      </c>
      <c r="S48" s="65">
        <v>2.0828347342599054E-2</v>
      </c>
      <c r="T48" s="65">
        <v>1.9825062535779637E-2</v>
      </c>
      <c r="U48" s="65">
        <v>2.1852119546346645E-2</v>
      </c>
      <c r="V48" s="65">
        <v>2.1614944844093747E-2</v>
      </c>
      <c r="W48" s="65">
        <v>1.9490991146029649E-2</v>
      </c>
      <c r="X48" s="65">
        <v>2.0666991927843648E-2</v>
      </c>
      <c r="Y48" s="65">
        <v>1.9310336958213513E-2</v>
      </c>
      <c r="Z48" s="62">
        <v>2.0738428905472346E-2</v>
      </c>
      <c r="AA48" s="46">
        <f>AVERAGE(O48:Z48)</f>
        <v>2.0583647150111482E-2</v>
      </c>
      <c r="AB48" s="152">
        <v>2.1282616526824089E-2</v>
      </c>
    </row>
    <row r="49" spans="1:28" ht="20.100000000000001" customHeight="1">
      <c r="A49" s="63" t="s">
        <v>28</v>
      </c>
      <c r="B49" s="82">
        <v>1.3915011159999999</v>
      </c>
      <c r="C49" s="71">
        <v>1.3361754489999997</v>
      </c>
      <c r="D49" s="71">
        <v>1.4275759189999999</v>
      </c>
      <c r="E49" s="71">
        <v>1.3575301021099999</v>
      </c>
      <c r="F49" s="71">
        <v>1.4161816899999999</v>
      </c>
      <c r="G49" s="71">
        <v>1.3956471209999999</v>
      </c>
      <c r="H49" s="71">
        <v>1.4072325719999998</v>
      </c>
      <c r="I49" s="71">
        <v>1.4069674398900001</v>
      </c>
      <c r="J49" s="71">
        <v>1.3378477830000002</v>
      </c>
      <c r="K49" s="71">
        <v>1.3652755090000002</v>
      </c>
      <c r="L49" s="71">
        <v>1.303808402</v>
      </c>
      <c r="M49" s="71">
        <v>1.350492187</v>
      </c>
      <c r="N49" s="83">
        <f>SUM(B49:M49)</f>
        <v>16.496235289999998</v>
      </c>
      <c r="O49" s="82">
        <v>1.3394275950000001</v>
      </c>
      <c r="P49" s="71">
        <v>1.19253833636</v>
      </c>
      <c r="Q49" s="71">
        <v>1.323405545</v>
      </c>
      <c r="R49" s="71">
        <v>1.2573225880800001</v>
      </c>
      <c r="S49" s="71">
        <v>1.30975140384</v>
      </c>
      <c r="T49" s="71">
        <v>1.24789462492</v>
      </c>
      <c r="U49" s="71">
        <v>1.2787940548300001</v>
      </c>
      <c r="V49" s="71">
        <v>1.236992367</v>
      </c>
      <c r="W49" s="71">
        <v>1.1851735939200001</v>
      </c>
      <c r="X49" s="71">
        <v>1.1889423488399999</v>
      </c>
      <c r="Y49" s="71">
        <v>1.1302797308500001</v>
      </c>
      <c r="Z49" s="71">
        <v>1.17350383762</v>
      </c>
      <c r="AA49" s="83">
        <f>SUM(O49:Z49)</f>
        <v>14.864026026260001</v>
      </c>
      <c r="AB49" s="153">
        <v>1.1579311560000001</v>
      </c>
    </row>
    <row r="50" spans="1:28" ht="19.5" customHeight="1" thickBot="1">
      <c r="A50" s="84" t="s">
        <v>60</v>
      </c>
      <c r="B50" s="120">
        <f>'[2]TWM Consolidated'!DC14</f>
        <v>0.27120207637043747</v>
      </c>
      <c r="C50" s="121">
        <f>'[2]TWM Consolidated'!DD14</f>
        <v>0.27889717355128069</v>
      </c>
      <c r="D50" s="121">
        <f>'[2]TWM Consolidated'!DE14</f>
        <v>0.27639427415230683</v>
      </c>
      <c r="E50" s="121">
        <f>'[2]TWM Consolidated'!DF14</f>
        <v>0.28627401526033142</v>
      </c>
      <c r="F50" s="121">
        <f>'[2]TWM Consolidated'!DG14</f>
        <v>0.28802032949258505</v>
      </c>
      <c r="G50" s="121">
        <f>'[2]TWM Consolidated'!DH14</f>
        <v>0.2913113183329179</v>
      </c>
      <c r="H50" s="121">
        <f>'[2]TWM Consolidated'!DI14</f>
        <v>0.29306797152467279</v>
      </c>
      <c r="I50" s="121">
        <f>'[2]TWM Consolidated'!DJ14</f>
        <v>0.29834351175475082</v>
      </c>
      <c r="J50" s="121">
        <f>'[2]TWM Consolidated'!DK14</f>
        <v>0.30718478556503603</v>
      </c>
      <c r="K50" s="121">
        <f>'[2]TWM Consolidated'!DL14</f>
        <v>0.31152877192096201</v>
      </c>
      <c r="L50" s="121">
        <f>'[2]TWM Consolidated'!DM14</f>
        <v>0.32184541878328804</v>
      </c>
      <c r="M50" s="121">
        <f>'[2]TWM Consolidated'!DN14</f>
        <v>0.32152018560746892</v>
      </c>
      <c r="N50" s="122">
        <f>'[2]TWM Consolidated'!DO14</f>
        <v>0.29569729645118098</v>
      </c>
      <c r="O50" s="127">
        <f>'[2]TWM Consolidated'!$DP$14</f>
        <v>0.33468394030292159</v>
      </c>
      <c r="P50" s="121">
        <f>'[2]TWM Consolidated'!$DQ$14</f>
        <v>0.35661884417752504</v>
      </c>
      <c r="Q50" s="121">
        <f>'[3]TWM Consolidated'!$DR$15</f>
        <v>0.3538874560129126</v>
      </c>
      <c r="R50" s="121">
        <f>'[3]TWM Consolidated'!$DS$15</f>
        <v>0.36020669800682004</v>
      </c>
      <c r="S50" s="121">
        <f>'[3]TWM Consolidated'!$DT$15</f>
        <v>0.3589507476721413</v>
      </c>
      <c r="T50" s="121">
        <f>'[3]TWM Consolidated'!$DU$15</f>
        <v>0.3685523736948112</v>
      </c>
      <c r="U50" s="121">
        <f>'[3]TWM Consolidated'!$DV$15</f>
        <v>0.36647691395122683</v>
      </c>
      <c r="V50" s="121">
        <f>'[3]TWM Consolidated'!$DW$15</f>
        <v>0.37658989087200573</v>
      </c>
      <c r="W50" s="121">
        <f>'[3]TWM Consolidated'!$DX$15</f>
        <v>0.38515820448024363</v>
      </c>
      <c r="X50" s="121">
        <f>'[3]TWM Consolidated'!$DY$15</f>
        <v>0.38423951932206324</v>
      </c>
      <c r="Y50" s="121">
        <f>'[3]TWM Consolidated'!$DZ$15</f>
        <v>0.39229450738238125</v>
      </c>
      <c r="Z50" s="121">
        <f>'[3]TWM Consolidated'!$EA$15</f>
        <v>0.39270476530309195</v>
      </c>
      <c r="AA50" s="46">
        <f>'[3]TWM Consolidated'!$EB$15</f>
        <v>0.37024365134202486</v>
      </c>
      <c r="AB50" s="154">
        <f>'[3]TWM Consolidated'!$EC$15</f>
        <v>0.40526501318641556</v>
      </c>
    </row>
    <row r="51" spans="1:28" ht="7.5" customHeight="1">
      <c r="A51" s="24"/>
      <c r="B51" s="29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9"/>
      <c r="O51" s="24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</row>
    <row r="52" spans="1:28" s="2" customFormat="1" ht="8.25" customHeight="1" thickBot="1">
      <c r="A52" s="30"/>
      <c r="B52" s="31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31"/>
      <c r="O52" s="24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</row>
    <row r="53" spans="1:28" ht="39.9" customHeight="1">
      <c r="A53" s="85" t="s">
        <v>67</v>
      </c>
      <c r="B53" s="32">
        <v>40909</v>
      </c>
      <c r="C53" s="33">
        <v>40940</v>
      </c>
      <c r="D53" s="33">
        <v>40969</v>
      </c>
      <c r="E53" s="33">
        <v>41000</v>
      </c>
      <c r="F53" s="33">
        <v>41030</v>
      </c>
      <c r="G53" s="33">
        <v>41061</v>
      </c>
      <c r="H53" s="33">
        <v>41091</v>
      </c>
      <c r="I53" s="33">
        <v>41122</v>
      </c>
      <c r="J53" s="33">
        <v>41153</v>
      </c>
      <c r="K53" s="33">
        <v>41183</v>
      </c>
      <c r="L53" s="33">
        <v>41214</v>
      </c>
      <c r="M53" s="33">
        <v>41244</v>
      </c>
      <c r="N53" s="116" t="s">
        <v>51</v>
      </c>
      <c r="O53" s="32">
        <v>41275</v>
      </c>
      <c r="P53" s="33">
        <v>41318</v>
      </c>
      <c r="Q53" s="33">
        <v>41334</v>
      </c>
      <c r="R53" s="33">
        <v>41365</v>
      </c>
      <c r="S53" s="33">
        <v>41395</v>
      </c>
      <c r="T53" s="33">
        <v>41426</v>
      </c>
      <c r="U53" s="33">
        <v>41456</v>
      </c>
      <c r="V53" s="33">
        <v>41487</v>
      </c>
      <c r="W53" s="33">
        <v>41518</v>
      </c>
      <c r="X53" s="33">
        <v>41548</v>
      </c>
      <c r="Y53" s="33">
        <v>41579</v>
      </c>
      <c r="Z53" s="33">
        <v>41609</v>
      </c>
      <c r="AA53" s="155" t="s">
        <v>69</v>
      </c>
      <c r="AB53" s="156">
        <v>41640</v>
      </c>
    </row>
    <row r="54" spans="1:28" ht="20.100000000000001" customHeight="1">
      <c r="A54" s="86" t="s">
        <v>5</v>
      </c>
      <c r="B54" s="66">
        <v>8906.9063420000002</v>
      </c>
      <c r="C54" s="130">
        <v>7783.0938480000004</v>
      </c>
      <c r="D54" s="130">
        <v>8069.7743979999996</v>
      </c>
      <c r="E54" s="130">
        <v>7748.1755919999996</v>
      </c>
      <c r="F54" s="130">
        <v>8044.0184499999996</v>
      </c>
      <c r="G54" s="130">
        <v>8113.0944790000003</v>
      </c>
      <c r="H54" s="130">
        <v>8402.8503189999992</v>
      </c>
      <c r="I54" s="129">
        <v>8369.1795605118405</v>
      </c>
      <c r="J54" s="130">
        <v>7914.1371680000002</v>
      </c>
      <c r="K54" s="130">
        <v>8335.1981759999999</v>
      </c>
      <c r="L54" s="130">
        <v>8235.9316830000007</v>
      </c>
      <c r="M54" s="45">
        <v>9817.8954250000006</v>
      </c>
      <c r="N54" s="60">
        <f>SUM(B54:M54)</f>
        <v>99740.255440511843</v>
      </c>
      <c r="O54" s="66">
        <v>9327.5325973658491</v>
      </c>
      <c r="P54" s="45">
        <v>8532.9055241165097</v>
      </c>
      <c r="Q54" s="45">
        <v>8696.6288929999992</v>
      </c>
      <c r="R54" s="45">
        <v>8658.0006469878008</v>
      </c>
      <c r="S54" s="45">
        <v>9257.8693494877298</v>
      </c>
      <c r="T54" s="45">
        <v>8854.4388668914507</v>
      </c>
      <c r="U54" s="45">
        <v>9136.4683685991295</v>
      </c>
      <c r="V54" s="45">
        <v>9295.4092527978901</v>
      </c>
      <c r="W54" s="45">
        <v>8829.6320288682291</v>
      </c>
      <c r="X54" s="45">
        <v>9368.1779956306309</v>
      </c>
      <c r="Y54" s="45">
        <v>9330.3869935058701</v>
      </c>
      <c r="Z54" s="45">
        <v>9855.9162529660298</v>
      </c>
      <c r="AA54" s="60">
        <f>SUM(O54:Z54)</f>
        <v>109143.36677021712</v>
      </c>
      <c r="AB54" s="147">
        <v>9985.2850911447003</v>
      </c>
    </row>
    <row r="55" spans="1:28" ht="20.100000000000001" customHeight="1">
      <c r="A55" s="86" t="s">
        <v>47</v>
      </c>
      <c r="B55" s="66">
        <v>2653.200769</v>
      </c>
      <c r="C55" s="45">
        <v>2332.3297419999999</v>
      </c>
      <c r="D55" s="45">
        <v>2595.887401</v>
      </c>
      <c r="E55" s="45">
        <v>2474.9326249999999</v>
      </c>
      <c r="F55" s="45">
        <v>2578.438114</v>
      </c>
      <c r="G55" s="45">
        <v>2533.1033219999999</v>
      </c>
      <c r="H55" s="45">
        <v>2563.1777609999999</v>
      </c>
      <c r="I55" s="49">
        <v>2637.8304355163</v>
      </c>
      <c r="J55" s="45">
        <v>2510.8114719999999</v>
      </c>
      <c r="K55" s="45">
        <v>2549.7255340000002</v>
      </c>
      <c r="L55" s="45">
        <v>2603.1772380000002</v>
      </c>
      <c r="M55" s="45">
        <v>2496.6720839999998</v>
      </c>
      <c r="N55" s="50">
        <f>SUM(B55:M55)</f>
        <v>30529.286497516303</v>
      </c>
      <c r="O55" s="66">
        <v>2501.1068185619602</v>
      </c>
      <c r="P55" s="45">
        <v>2273.4437964856702</v>
      </c>
      <c r="Q55" s="45">
        <v>2681.7755276222201</v>
      </c>
      <c r="R55" s="45">
        <v>2573.8994568319499</v>
      </c>
      <c r="S55" s="45">
        <v>2607.7015954265898</v>
      </c>
      <c r="T55" s="45">
        <v>2599.4105251241099</v>
      </c>
      <c r="U55" s="45">
        <v>2670.2643392602699</v>
      </c>
      <c r="V55" s="45">
        <v>2636.5011429730898</v>
      </c>
      <c r="W55" s="45">
        <v>2671.7162592735699</v>
      </c>
      <c r="X55" s="45">
        <v>2894.09011569412</v>
      </c>
      <c r="Y55" s="45">
        <v>2475.9908874914099</v>
      </c>
      <c r="Z55" s="45">
        <v>2210.60385066052</v>
      </c>
      <c r="AA55" s="50">
        <f>SUM(O55:Z55)</f>
        <v>30796.50431540548</v>
      </c>
      <c r="AB55" s="147">
        <v>2679.4355198964799</v>
      </c>
    </row>
    <row r="56" spans="1:28" ht="20.100000000000001" customHeight="1">
      <c r="A56" s="87" t="s">
        <v>6</v>
      </c>
      <c r="B56" s="64">
        <f t="shared" ref="B56:O56" si="28">B55/B54</f>
        <v>0.29788129201370239</v>
      </c>
      <c r="C56" s="65">
        <f>C55/C54</f>
        <v>0.29966614659276297</v>
      </c>
      <c r="D56" s="65">
        <f>D55/D54</f>
        <v>0.32168029401706205</v>
      </c>
      <c r="E56" s="65">
        <f>E55/E54</f>
        <v>0.31942133933507788</v>
      </c>
      <c r="F56" s="65">
        <f>F55/F54</f>
        <v>0.32054104923143234</v>
      </c>
      <c r="G56" s="65">
        <f t="shared" ref="G56:L56" si="29">G55/G54</f>
        <v>0.31222406303250938</v>
      </c>
      <c r="H56" s="65">
        <f t="shared" si="29"/>
        <v>0.30503670346290745</v>
      </c>
      <c r="I56" s="62">
        <f t="shared" si="29"/>
        <v>0.31518387393219893</v>
      </c>
      <c r="J56" s="65">
        <f t="shared" si="29"/>
        <v>0.31725650171344111</v>
      </c>
      <c r="K56" s="65">
        <f t="shared" si="29"/>
        <v>0.30589860974650451</v>
      </c>
      <c r="L56" s="65">
        <f t="shared" si="29"/>
        <v>0.31607562303768078</v>
      </c>
      <c r="M56" s="65">
        <f t="shared" si="28"/>
        <v>0.25429809301518402</v>
      </c>
      <c r="N56" s="46">
        <f t="shared" ref="N56" si="30">N55/N54</f>
        <v>0.30608791167298455</v>
      </c>
      <c r="O56" s="64">
        <f t="shared" si="28"/>
        <v>0.26814238304225146</v>
      </c>
      <c r="P56" s="65">
        <f t="shared" ref="P56:AA56" si="31">P55/P54</f>
        <v>0.26643255220162076</v>
      </c>
      <c r="Q56" s="65">
        <f t="shared" ref="Q56:AB56" si="32">Q55/Q54</f>
        <v>0.30836954877778067</v>
      </c>
      <c r="R56" s="65">
        <f t="shared" si="32"/>
        <v>0.2972856623344598</v>
      </c>
      <c r="S56" s="65">
        <f t="shared" si="32"/>
        <v>0.28167405447030675</v>
      </c>
      <c r="T56" s="65">
        <f t="shared" si="32"/>
        <v>0.29357145768365234</v>
      </c>
      <c r="U56" s="65">
        <f t="shared" si="32"/>
        <v>0.2922643883316694</v>
      </c>
      <c r="V56" s="65">
        <f t="shared" si="32"/>
        <v>0.28363475682143968</v>
      </c>
      <c r="W56" s="65">
        <f t="shared" si="32"/>
        <v>0.30258523237870733</v>
      </c>
      <c r="X56" s="65">
        <f t="shared" si="32"/>
        <v>0.30892774636049181</v>
      </c>
      <c r="Y56" s="65">
        <f t="shared" si="32"/>
        <v>0.26536850928206379</v>
      </c>
      <c r="Z56" s="65">
        <f t="shared" si="32"/>
        <v>0.22429206924270112</v>
      </c>
      <c r="AA56" s="46">
        <f t="shared" si="31"/>
        <v>0.28216560682283426</v>
      </c>
      <c r="AB56" s="146">
        <f t="shared" si="32"/>
        <v>0.2683384095134847</v>
      </c>
    </row>
    <row r="57" spans="1:28" ht="20.100000000000001" customHeight="1">
      <c r="A57" s="88" t="s">
        <v>48</v>
      </c>
      <c r="B57" s="66">
        <v>1851.148355</v>
      </c>
      <c r="C57" s="45">
        <v>1529.505476</v>
      </c>
      <c r="D57" s="45">
        <v>1796.6922549999999</v>
      </c>
      <c r="E57" s="45">
        <v>1672.825902</v>
      </c>
      <c r="F57" s="45">
        <v>1771.9312689999999</v>
      </c>
      <c r="G57" s="45">
        <v>1726.9195999999999</v>
      </c>
      <c r="H57" s="45">
        <v>1757.187447</v>
      </c>
      <c r="I57" s="49">
        <v>1823.2105157808701</v>
      </c>
      <c r="J57" s="45">
        <v>1697.9078460000001</v>
      </c>
      <c r="K57" s="45">
        <v>1733.9290269999999</v>
      </c>
      <c r="L57" s="45">
        <v>1778.3636039999999</v>
      </c>
      <c r="M57" s="45">
        <v>1642.5883819999999</v>
      </c>
      <c r="N57" s="50">
        <f t="shared" ref="N57:N58" si="33">SUM(B57:M57)</f>
        <v>20782.20967878087</v>
      </c>
      <c r="O57" s="66">
        <v>1685.29022015962</v>
      </c>
      <c r="P57" s="45">
        <v>1450.1746914928599</v>
      </c>
      <c r="Q57" s="45">
        <v>1852.25507036312</v>
      </c>
      <c r="R57" s="45">
        <v>1742.18123230986</v>
      </c>
      <c r="S57" s="45">
        <v>1760.0500571484199</v>
      </c>
      <c r="T57" s="45">
        <v>1811.8590734254401</v>
      </c>
      <c r="U57" s="45">
        <v>1833.14609411432</v>
      </c>
      <c r="V57" s="45">
        <v>1803.9506835817399</v>
      </c>
      <c r="W57" s="45">
        <v>1841.8473786331299</v>
      </c>
      <c r="X57" s="45">
        <v>2034.9732800158599</v>
      </c>
      <c r="Y57" s="45">
        <v>1616.4981618474301</v>
      </c>
      <c r="Z57" s="45">
        <v>1362.6115484776899</v>
      </c>
      <c r="AA57" s="50">
        <f>SUM(O57:Z57)</f>
        <v>20794.837491569491</v>
      </c>
      <c r="AB57" s="147">
        <v>1798.98819429726</v>
      </c>
    </row>
    <row r="58" spans="1:28" ht="20.100000000000001" customHeight="1">
      <c r="A58" s="86" t="s">
        <v>7</v>
      </c>
      <c r="B58" s="66">
        <v>1802.8428690000001</v>
      </c>
      <c r="C58" s="45">
        <v>1427.3018569999999</v>
      </c>
      <c r="D58" s="45">
        <v>1758.69299</v>
      </c>
      <c r="E58" s="45">
        <v>1626.0710429999999</v>
      </c>
      <c r="F58" s="45">
        <v>1737.495979</v>
      </c>
      <c r="G58" s="45">
        <v>1640.674741</v>
      </c>
      <c r="H58" s="45">
        <v>1720.368933</v>
      </c>
      <c r="I58" s="49">
        <v>1790.11970752456</v>
      </c>
      <c r="J58" s="45">
        <v>1550.3738129999999</v>
      </c>
      <c r="K58" s="45">
        <v>1691.024324</v>
      </c>
      <c r="L58" s="45">
        <v>1746.981904</v>
      </c>
      <c r="M58" s="45">
        <v>1449.376152</v>
      </c>
      <c r="N58" s="50">
        <f t="shared" si="33"/>
        <v>19941.324312524561</v>
      </c>
      <c r="O58" s="66">
        <v>1665.22747021027</v>
      </c>
      <c r="P58" s="45">
        <v>1432.16388785032</v>
      </c>
      <c r="Q58" s="45">
        <v>1605.6740789999999</v>
      </c>
      <c r="R58" s="45">
        <v>1574.5791990174901</v>
      </c>
      <c r="S58" s="45">
        <v>1723.22171859223</v>
      </c>
      <c r="T58" s="45">
        <v>1547.03691094741</v>
      </c>
      <c r="U58" s="45">
        <v>1680.6728825584901</v>
      </c>
      <c r="V58" s="45">
        <v>1764.32900213736</v>
      </c>
      <c r="W58" s="45">
        <v>1743.2737158361999</v>
      </c>
      <c r="X58" s="45">
        <v>1778.8161789885901</v>
      </c>
      <c r="Y58" s="45">
        <v>1463.97510396095</v>
      </c>
      <c r="Z58" s="45">
        <v>1139.5707696649599</v>
      </c>
      <c r="AA58" s="50">
        <f>SUM(O58:Z58)</f>
        <v>19118.540918764269</v>
      </c>
      <c r="AB58" s="147">
        <v>1910.10251266002</v>
      </c>
    </row>
    <row r="59" spans="1:28" ht="20.100000000000001" customHeight="1">
      <c r="A59" s="87" t="s">
        <v>8</v>
      </c>
      <c r="B59" s="64">
        <f t="shared" ref="B59:O59" si="34">B58/B54</f>
        <v>0.202409546005755</v>
      </c>
      <c r="C59" s="65">
        <f>C58/C54</f>
        <v>0.18338489614470851</v>
      </c>
      <c r="D59" s="65">
        <f>D58/D54</f>
        <v>0.21793583107303122</v>
      </c>
      <c r="E59" s="65">
        <f>E58/E54</f>
        <v>0.20986502224845294</v>
      </c>
      <c r="F59" s="65">
        <f t="shared" ref="F59:L59" si="35">F58/F54</f>
        <v>0.21599850743753579</v>
      </c>
      <c r="G59" s="65">
        <f t="shared" si="35"/>
        <v>0.20222551891226409</v>
      </c>
      <c r="H59" s="65">
        <f t="shared" si="35"/>
        <v>0.20473635346211147</v>
      </c>
      <c r="I59" s="62">
        <f t="shared" si="35"/>
        <v>0.21389428851196499</v>
      </c>
      <c r="J59" s="65">
        <f t="shared" si="35"/>
        <v>0.19589928505014761</v>
      </c>
      <c r="K59" s="65">
        <f t="shared" si="35"/>
        <v>0.20287751872163765</v>
      </c>
      <c r="L59" s="65">
        <f t="shared" si="35"/>
        <v>0.21211709509514151</v>
      </c>
      <c r="M59" s="65">
        <f t="shared" si="34"/>
        <v>0.14762595131226913</v>
      </c>
      <c r="N59" s="117">
        <f t="shared" si="34"/>
        <v>0.19993255706486715</v>
      </c>
      <c r="O59" s="64">
        <f t="shared" si="34"/>
        <v>0.17852818554400338</v>
      </c>
      <c r="P59" s="65">
        <f t="shared" ref="P59:AA59" si="36">P58/P54</f>
        <v>0.16784012008601315</v>
      </c>
      <c r="Q59" s="65">
        <f t="shared" ref="Q59:AB59" si="37">Q58/Q54</f>
        <v>0.184631780745804</v>
      </c>
      <c r="R59" s="65">
        <f t="shared" si="37"/>
        <v>0.18186406576041328</v>
      </c>
      <c r="S59" s="65">
        <f t="shared" si="37"/>
        <v>0.18613588651341054</v>
      </c>
      <c r="T59" s="65">
        <f t="shared" si="37"/>
        <v>0.1747187974533424</v>
      </c>
      <c r="U59" s="65">
        <f t="shared" si="37"/>
        <v>0.1839521371665607</v>
      </c>
      <c r="V59" s="65">
        <f t="shared" si="37"/>
        <v>0.18980648986555404</v>
      </c>
      <c r="W59" s="65">
        <f t="shared" si="37"/>
        <v>0.19743446953809812</v>
      </c>
      <c r="X59" s="65">
        <f t="shared" si="37"/>
        <v>0.18987856334692185</v>
      </c>
      <c r="Y59" s="65">
        <f t="shared" si="37"/>
        <v>0.15690400676626864</v>
      </c>
      <c r="Z59" s="65">
        <f t="shared" si="37"/>
        <v>0.11562301671567254</v>
      </c>
      <c r="AA59" s="117">
        <f t="shared" si="36"/>
        <v>0.17516905960043472</v>
      </c>
      <c r="AB59" s="146">
        <f t="shared" si="37"/>
        <v>0.19129173531098934</v>
      </c>
    </row>
    <row r="60" spans="1:28" ht="20.100000000000001" customHeight="1" thickBot="1">
      <c r="A60" s="87" t="s">
        <v>9</v>
      </c>
      <c r="B60" s="48">
        <v>1464.5689789999999</v>
      </c>
      <c r="C60" s="131">
        <v>1162.6706770000001</v>
      </c>
      <c r="D60" s="131">
        <v>1423.156526</v>
      </c>
      <c r="E60" s="131">
        <v>1333.3568110000001</v>
      </c>
      <c r="F60" s="131">
        <v>1422.598397</v>
      </c>
      <c r="G60" s="131">
        <v>1359.054545</v>
      </c>
      <c r="H60" s="131">
        <v>1411.6483559999999</v>
      </c>
      <c r="I60" s="131">
        <v>1469.7706019936199</v>
      </c>
      <c r="J60" s="131">
        <v>1283.5327130000001</v>
      </c>
      <c r="K60" s="131">
        <v>1381.2803510000001</v>
      </c>
      <c r="L60" s="131">
        <v>1433.4333469999999</v>
      </c>
      <c r="M60" s="45">
        <v>1180.9417940000001</v>
      </c>
      <c r="N60" s="50">
        <f>SUM(B60:M60)</f>
        <v>16326.01309799362</v>
      </c>
      <c r="O60" s="66">
        <v>1311.54802999607</v>
      </c>
      <c r="P60" s="45">
        <v>1125.51355800069</v>
      </c>
      <c r="Q60" s="45">
        <v>1369.7524679999999</v>
      </c>
      <c r="R60" s="45">
        <v>1284.98212500467</v>
      </c>
      <c r="S60" s="45">
        <v>1413.2267480006101</v>
      </c>
      <c r="T60" s="45">
        <v>1258.58725699251</v>
      </c>
      <c r="U60" s="45">
        <v>1374.65555500453</v>
      </c>
      <c r="V60" s="45">
        <v>1451.17383999974</v>
      </c>
      <c r="W60" s="45">
        <v>1445.22805300149</v>
      </c>
      <c r="X60" s="45">
        <v>1446.7653890005799</v>
      </c>
      <c r="Y60" s="45">
        <v>1197.9626320029799</v>
      </c>
      <c r="Z60" s="45">
        <v>904.05182399757496</v>
      </c>
      <c r="AA60" s="50">
        <f>SUM(O60:Z60)</f>
        <v>15583.447479001446</v>
      </c>
      <c r="AB60" s="147">
        <v>1540.9026727253299</v>
      </c>
    </row>
    <row r="61" spans="1:28" s="5" customFormat="1" ht="20.25" customHeight="1" thickTop="1">
      <c r="A61" s="89" t="s">
        <v>10</v>
      </c>
      <c r="B61" s="90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2"/>
      <c r="O61" s="90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157"/>
    </row>
    <row r="62" spans="1:28" s="5" customFormat="1" ht="20.25" customHeight="1">
      <c r="A62" s="86" t="s">
        <v>5</v>
      </c>
      <c r="B62" s="61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46"/>
      <c r="O62" s="61">
        <f t="shared" ref="O62:AB63" si="38">O54/B54-1</f>
        <v>4.7224730923958402E-2</v>
      </c>
      <c r="P62" s="62">
        <f t="shared" si="38"/>
        <v>9.6338511491697698E-2</v>
      </c>
      <c r="Q62" s="62">
        <f t="shared" si="38"/>
        <v>7.7679308501531041E-2</v>
      </c>
      <c r="R62" s="62">
        <f t="shared" si="38"/>
        <v>0.11742442387691843</v>
      </c>
      <c r="S62" s="62">
        <f t="shared" si="38"/>
        <v>0.15090105859811032</v>
      </c>
      <c r="T62" s="62">
        <f t="shared" si="38"/>
        <v>9.1376279397503923E-2</v>
      </c>
      <c r="U62" s="62">
        <f t="shared" si="38"/>
        <v>8.7305857149486465E-2</v>
      </c>
      <c r="V62" s="62">
        <f t="shared" si="38"/>
        <v>0.11067150436779527</v>
      </c>
      <c r="W62" s="62">
        <f t="shared" si="38"/>
        <v>0.11567841717097571</v>
      </c>
      <c r="X62" s="62">
        <f t="shared" si="38"/>
        <v>0.12392984519611638</v>
      </c>
      <c r="Y62" s="62">
        <f t="shared" si="38"/>
        <v>0.13288785684866267</v>
      </c>
      <c r="Z62" s="62">
        <f t="shared" si="38"/>
        <v>3.8726046999049135E-3</v>
      </c>
      <c r="AA62" s="46">
        <f>AA54/SUM(B54:M54)-1</f>
        <v>9.4275990052116843E-2</v>
      </c>
      <c r="AB62" s="152">
        <f>AB54/O54-1</f>
        <v>7.0517308507139775E-2</v>
      </c>
    </row>
    <row r="63" spans="1:28" ht="20.100000000000001" customHeight="1">
      <c r="A63" s="86" t="s">
        <v>11</v>
      </c>
      <c r="B63" s="64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46"/>
      <c r="O63" s="64">
        <f t="shared" si="38"/>
        <v>-5.7324704641693813E-2</v>
      </c>
      <c r="P63" s="65">
        <f t="shared" si="38"/>
        <v>-2.5247693091558499E-2</v>
      </c>
      <c r="Q63" s="65">
        <f t="shared" si="38"/>
        <v>3.3086229621952734E-2</v>
      </c>
      <c r="R63" s="65">
        <f t="shared" si="38"/>
        <v>3.9987687273688843E-2</v>
      </c>
      <c r="S63" s="65">
        <f t="shared" si="38"/>
        <v>1.1349305328562931E-2</v>
      </c>
      <c r="T63" s="65">
        <f t="shared" si="38"/>
        <v>2.6176272617161711E-2</v>
      </c>
      <c r="U63" s="65">
        <f t="shared" si="38"/>
        <v>4.177883402768412E-2</v>
      </c>
      <c r="V63" s="65">
        <f t="shared" si="38"/>
        <v>-5.0393403810655713E-4</v>
      </c>
      <c r="W63" s="65">
        <f t="shared" si="38"/>
        <v>6.4084774610895234E-2</v>
      </c>
      <c r="X63" s="65">
        <f t="shared" si="38"/>
        <v>0.13505947095171522</v>
      </c>
      <c r="Y63" s="65">
        <f t="shared" si="38"/>
        <v>-4.8858121779793429E-2</v>
      </c>
      <c r="Z63" s="65">
        <f t="shared" si="38"/>
        <v>-0.11457981813981777</v>
      </c>
      <c r="AA63" s="46">
        <f>AA55/SUM(B55:M55)-1</f>
        <v>8.7528353442165585E-3</v>
      </c>
      <c r="AB63" s="146">
        <f t="shared" si="38"/>
        <v>7.1299914106448314E-2</v>
      </c>
    </row>
    <row r="64" spans="1:28" ht="20.100000000000001" customHeight="1">
      <c r="A64" s="86" t="s">
        <v>48</v>
      </c>
      <c r="B64" s="64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46"/>
      <c r="O64" s="64">
        <f t="shared" ref="O64:AB65" si="39">O57/B57-1</f>
        <v>-8.9597429829107345E-2</v>
      </c>
      <c r="P64" s="65">
        <f t="shared" si="39"/>
        <v>-5.1866950299915171E-2</v>
      </c>
      <c r="Q64" s="65">
        <f t="shared" si="39"/>
        <v>3.0925059763849294E-2</v>
      </c>
      <c r="R64" s="65">
        <f t="shared" si="39"/>
        <v>4.1459981117544897E-2</v>
      </c>
      <c r="S64" s="65">
        <f t="shared" si="39"/>
        <v>-6.7052329057240012E-3</v>
      </c>
      <c r="T64" s="65">
        <f t="shared" si="39"/>
        <v>4.9185540210117562E-2</v>
      </c>
      <c r="U64" s="65">
        <f t="shared" si="39"/>
        <v>4.3227401404444477E-2</v>
      </c>
      <c r="V64" s="65">
        <f t="shared" si="39"/>
        <v>-1.0563690825840411E-2</v>
      </c>
      <c r="W64" s="65">
        <f t="shared" si="39"/>
        <v>8.4774643672345551E-2</v>
      </c>
      <c r="X64" s="65">
        <f t="shared" si="39"/>
        <v>0.17361970895470802</v>
      </c>
      <c r="Y64" s="65">
        <f t="shared" si="39"/>
        <v>-9.1019317865307481E-2</v>
      </c>
      <c r="Z64" s="65">
        <f t="shared" si="39"/>
        <v>-0.17044856556297627</v>
      </c>
      <c r="AA64" s="46">
        <f>AA57/SUM(B57:M57)-1</f>
        <v>6.0762608903486282E-4</v>
      </c>
      <c r="AB64" s="146">
        <f t="shared" si="39"/>
        <v>6.7464922526442539E-2</v>
      </c>
    </row>
    <row r="65" spans="1:216" ht="20.100000000000001" customHeight="1">
      <c r="A65" s="87" t="str">
        <f>A58</f>
        <v>Pre-tax income</v>
      </c>
      <c r="B65" s="94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46"/>
      <c r="O65" s="94">
        <f t="shared" si="39"/>
        <v>-7.6332442031435854E-2</v>
      </c>
      <c r="P65" s="93">
        <f t="shared" si="39"/>
        <v>3.4064489067080483E-3</v>
      </c>
      <c r="Q65" s="93">
        <f t="shared" si="39"/>
        <v>-8.7007176278106502E-2</v>
      </c>
      <c r="R65" s="93">
        <f t="shared" si="39"/>
        <v>-3.1666417161891447E-2</v>
      </c>
      <c r="S65" s="93">
        <f t="shared" si="39"/>
        <v>-8.2154206860297618E-3</v>
      </c>
      <c r="T65" s="93">
        <f t="shared" si="39"/>
        <v>-5.7072756538884328E-2</v>
      </c>
      <c r="U65" s="93">
        <f t="shared" si="39"/>
        <v>-2.3074149782679187E-2</v>
      </c>
      <c r="V65" s="93">
        <f t="shared" si="39"/>
        <v>-1.4407251804888666E-2</v>
      </c>
      <c r="W65" s="93">
        <f t="shared" si="39"/>
        <v>0.12442154351339019</v>
      </c>
      <c r="X65" s="93">
        <f t="shared" si="39"/>
        <v>5.1916376212096438E-2</v>
      </c>
      <c r="Y65" s="93">
        <f t="shared" si="39"/>
        <v>-0.16199755669538407</v>
      </c>
      <c r="Z65" s="93">
        <f t="shared" si="39"/>
        <v>-0.21375084853406645</v>
      </c>
      <c r="AA65" s="46">
        <f>AA58/SUM(B58:M58)-1</f>
        <v>-4.1260218271638394E-2</v>
      </c>
      <c r="AB65" s="158">
        <f t="shared" si="39"/>
        <v>0.14705200750671588</v>
      </c>
    </row>
    <row r="66" spans="1:216" ht="20.100000000000001" customHeight="1">
      <c r="A66" s="87" t="str">
        <f>A60</f>
        <v>Net income</v>
      </c>
      <c r="B66" s="94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46"/>
      <c r="O66" s="94">
        <f t="shared" ref="O66:AB66" si="40">O60/B60-1</f>
        <v>-0.1044818995882405</v>
      </c>
      <c r="P66" s="93">
        <f t="shared" si="40"/>
        <v>-3.1958421016676342E-2</v>
      </c>
      <c r="Q66" s="93">
        <f t="shared" si="40"/>
        <v>-3.7525076844569183E-2</v>
      </c>
      <c r="R66" s="93">
        <f t="shared" si="40"/>
        <v>-3.6280375662572806E-2</v>
      </c>
      <c r="S66" s="93">
        <f t="shared" si="40"/>
        <v>-6.5876982703994003E-3</v>
      </c>
      <c r="T66" s="93">
        <f t="shared" si="40"/>
        <v>-7.3924397204742087E-2</v>
      </c>
      <c r="U66" s="93">
        <f t="shared" si="40"/>
        <v>-2.6205393742880445E-2</v>
      </c>
      <c r="V66" s="93">
        <f t="shared" si="40"/>
        <v>-1.265283301261777E-2</v>
      </c>
      <c r="W66" s="93">
        <f t="shared" si="40"/>
        <v>0.12597679697898734</v>
      </c>
      <c r="X66" s="93">
        <f t="shared" si="40"/>
        <v>4.7408940518969045E-2</v>
      </c>
      <c r="Y66" s="93">
        <f t="shared" si="40"/>
        <v>-0.16427043188986168</v>
      </c>
      <c r="Z66" s="93">
        <f t="shared" si="40"/>
        <v>-0.23446538297587349</v>
      </c>
      <c r="AA66" s="46">
        <f>AA60/SUM(B60:M60)-1</f>
        <v>-4.5483585890509381E-2</v>
      </c>
      <c r="AB66" s="158">
        <f t="shared" si="40"/>
        <v>0.17487323184797665</v>
      </c>
    </row>
    <row r="67" spans="1:216" ht="7.5" customHeight="1" thickBot="1">
      <c r="A67" s="4"/>
      <c r="B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12"/>
      <c r="O67" s="9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12"/>
      <c r="AB67" s="159"/>
    </row>
    <row r="68" spans="1:216" s="25" customFormat="1" ht="17.399999999999999">
      <c r="A68" s="128" t="s">
        <v>61</v>
      </c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10"/>
      <c r="BS68" s="110"/>
      <c r="BT68" s="110"/>
      <c r="BU68" s="110"/>
      <c r="BV68" s="110"/>
      <c r="BW68" s="110"/>
      <c r="BX68" s="110"/>
      <c r="BY68" s="110"/>
      <c r="BZ68" s="110"/>
      <c r="CA68" s="110"/>
      <c r="CB68" s="110"/>
      <c r="CC68" s="110"/>
      <c r="CD68" s="110"/>
      <c r="CE68" s="110"/>
      <c r="CF68" s="110"/>
      <c r="CG68" s="110"/>
      <c r="CH68" s="110"/>
      <c r="CI68" s="110"/>
      <c r="CJ68" s="110"/>
      <c r="CK68" s="110"/>
      <c r="CL68" s="110"/>
      <c r="CM68" s="110"/>
      <c r="CN68" s="110"/>
      <c r="CO68" s="110"/>
      <c r="CP68" s="110"/>
      <c r="CQ68" s="110"/>
      <c r="CR68" s="110"/>
      <c r="CS68" s="110"/>
      <c r="CT68" s="110"/>
      <c r="CU68" s="110"/>
      <c r="CV68" s="110"/>
      <c r="CW68" s="110"/>
      <c r="CX68" s="110"/>
      <c r="CY68" s="110"/>
      <c r="CZ68" s="110"/>
      <c r="DA68" s="110"/>
      <c r="DB68" s="110"/>
      <c r="DC68" s="110"/>
      <c r="DD68" s="110"/>
      <c r="DE68" s="110"/>
      <c r="DF68" s="110"/>
      <c r="DG68" s="110"/>
      <c r="DH68" s="110"/>
      <c r="DI68" s="110"/>
      <c r="DJ68" s="110"/>
      <c r="DK68" s="110"/>
      <c r="DL68" s="110"/>
      <c r="DM68" s="110"/>
      <c r="DN68" s="110"/>
      <c r="DO68" s="110"/>
      <c r="DP68" s="110"/>
      <c r="DQ68" s="110"/>
      <c r="DR68" s="110"/>
      <c r="DS68" s="110"/>
      <c r="DT68" s="110"/>
      <c r="DU68" s="110"/>
      <c r="DV68" s="110"/>
      <c r="DW68" s="110"/>
      <c r="DX68" s="110"/>
      <c r="DY68" s="110"/>
      <c r="DZ68" s="110"/>
      <c r="EA68" s="110"/>
      <c r="EB68" s="110"/>
      <c r="EC68" s="110"/>
      <c r="ED68" s="110"/>
      <c r="EE68" s="110"/>
      <c r="EF68" s="110"/>
      <c r="EG68" s="110"/>
      <c r="EH68" s="110"/>
      <c r="EI68" s="110"/>
      <c r="EJ68" s="110"/>
      <c r="EK68" s="110"/>
      <c r="EL68" s="110"/>
      <c r="EM68" s="110"/>
      <c r="EN68" s="110"/>
      <c r="EO68" s="110"/>
      <c r="EP68" s="110"/>
      <c r="EQ68" s="110"/>
      <c r="ER68" s="110"/>
      <c r="ES68" s="110"/>
      <c r="ET68" s="110"/>
      <c r="EU68" s="110"/>
      <c r="EV68" s="110"/>
      <c r="EW68" s="110"/>
      <c r="EX68" s="110"/>
      <c r="EY68" s="110"/>
      <c r="EZ68" s="110"/>
      <c r="FA68" s="110"/>
      <c r="FB68" s="110"/>
      <c r="FC68" s="110"/>
      <c r="FD68" s="110"/>
      <c r="FE68" s="110"/>
      <c r="FF68" s="110"/>
      <c r="FG68" s="110"/>
      <c r="FH68" s="110"/>
      <c r="FI68" s="110"/>
      <c r="FJ68" s="110"/>
      <c r="FK68" s="110"/>
      <c r="FL68" s="110"/>
      <c r="FM68" s="110"/>
      <c r="FN68" s="110"/>
      <c r="FO68" s="110"/>
      <c r="FP68" s="110"/>
      <c r="FQ68" s="110"/>
      <c r="FR68" s="110"/>
      <c r="FS68" s="110"/>
      <c r="FT68" s="110"/>
      <c r="FU68" s="110"/>
      <c r="FV68" s="110"/>
      <c r="FW68" s="110"/>
      <c r="FX68" s="110"/>
      <c r="FY68" s="110"/>
      <c r="FZ68" s="110"/>
      <c r="GA68" s="110"/>
      <c r="GB68" s="110"/>
      <c r="GC68" s="110"/>
      <c r="GD68" s="110"/>
      <c r="GE68" s="110"/>
      <c r="GF68" s="110"/>
      <c r="GG68" s="110"/>
      <c r="GH68" s="110"/>
      <c r="GI68" s="110"/>
      <c r="GJ68" s="110"/>
      <c r="GK68" s="110"/>
      <c r="GL68" s="110"/>
      <c r="GM68" s="110"/>
      <c r="GN68" s="110"/>
      <c r="GO68" s="110"/>
      <c r="GP68" s="110"/>
      <c r="GQ68" s="110"/>
      <c r="GR68" s="110"/>
      <c r="GS68" s="110"/>
      <c r="GT68" s="110"/>
      <c r="GU68" s="110"/>
      <c r="GV68" s="110"/>
      <c r="GW68" s="110"/>
      <c r="GX68" s="110"/>
      <c r="GY68" s="110"/>
      <c r="GZ68" s="110"/>
      <c r="HA68" s="110"/>
      <c r="HB68" s="110"/>
      <c r="HC68" s="110"/>
      <c r="HD68" s="110"/>
      <c r="HE68" s="110"/>
      <c r="HF68" s="110"/>
      <c r="HG68" s="110"/>
      <c r="HH68" s="110"/>
    </row>
    <row r="69" spans="1:216" s="25" customFormat="1" ht="17.399999999999999">
      <c r="A69" s="113" t="s">
        <v>62</v>
      </c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0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0"/>
      <c r="AB69" s="111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110"/>
      <c r="BS69" s="110"/>
      <c r="BT69" s="110"/>
      <c r="BU69" s="110"/>
      <c r="BV69" s="110"/>
      <c r="BW69" s="110"/>
      <c r="BX69" s="110"/>
      <c r="BY69" s="110"/>
      <c r="BZ69" s="110"/>
      <c r="CA69" s="110"/>
      <c r="CB69" s="110"/>
      <c r="CC69" s="110"/>
      <c r="CD69" s="110"/>
      <c r="CE69" s="110"/>
      <c r="CF69" s="110"/>
      <c r="CG69" s="110"/>
      <c r="CH69" s="110"/>
      <c r="CI69" s="110"/>
      <c r="CJ69" s="110"/>
      <c r="CK69" s="110"/>
      <c r="CL69" s="110"/>
      <c r="CM69" s="110"/>
      <c r="CN69" s="110"/>
      <c r="CO69" s="110"/>
      <c r="CP69" s="110"/>
      <c r="CQ69" s="110"/>
      <c r="CR69" s="110"/>
      <c r="CS69" s="110"/>
      <c r="CT69" s="110"/>
      <c r="CU69" s="110"/>
      <c r="CV69" s="110"/>
      <c r="CW69" s="110"/>
      <c r="CX69" s="110"/>
      <c r="CY69" s="110"/>
      <c r="CZ69" s="110"/>
      <c r="DA69" s="110"/>
      <c r="DB69" s="110"/>
      <c r="DC69" s="110"/>
      <c r="DD69" s="110"/>
      <c r="DE69" s="110"/>
      <c r="DF69" s="110"/>
      <c r="DG69" s="110"/>
      <c r="DH69" s="110"/>
      <c r="DI69" s="110"/>
      <c r="DJ69" s="110"/>
      <c r="DK69" s="110"/>
      <c r="DL69" s="110"/>
      <c r="DM69" s="110"/>
      <c r="DN69" s="110"/>
      <c r="DO69" s="110"/>
      <c r="DP69" s="110"/>
      <c r="DQ69" s="110"/>
      <c r="DR69" s="110"/>
      <c r="DS69" s="110"/>
      <c r="DT69" s="110"/>
      <c r="DU69" s="110"/>
      <c r="DV69" s="110"/>
      <c r="DW69" s="110"/>
      <c r="DX69" s="110"/>
      <c r="DY69" s="110"/>
      <c r="DZ69" s="110"/>
      <c r="EA69" s="110"/>
      <c r="EB69" s="110"/>
      <c r="EC69" s="110"/>
      <c r="ED69" s="110"/>
      <c r="EE69" s="110"/>
      <c r="EF69" s="110"/>
      <c r="EG69" s="110"/>
      <c r="EH69" s="110"/>
      <c r="EI69" s="110"/>
      <c r="EJ69" s="110"/>
      <c r="EK69" s="110"/>
      <c r="EL69" s="110"/>
      <c r="EM69" s="110"/>
      <c r="EN69" s="110"/>
      <c r="EO69" s="110"/>
      <c r="EP69" s="110"/>
      <c r="EQ69" s="110"/>
      <c r="ER69" s="110"/>
      <c r="ES69" s="110"/>
      <c r="ET69" s="110"/>
      <c r="EU69" s="110"/>
      <c r="EV69" s="110"/>
      <c r="EW69" s="110"/>
      <c r="EX69" s="110"/>
      <c r="EY69" s="110"/>
      <c r="EZ69" s="110"/>
      <c r="FA69" s="110"/>
      <c r="FB69" s="110"/>
      <c r="FC69" s="110"/>
      <c r="FD69" s="110"/>
      <c r="FE69" s="110"/>
      <c r="FF69" s="110"/>
      <c r="FG69" s="110"/>
      <c r="FH69" s="110"/>
      <c r="FI69" s="110"/>
      <c r="FJ69" s="110"/>
      <c r="FK69" s="110"/>
      <c r="FL69" s="110"/>
      <c r="FM69" s="110"/>
      <c r="FN69" s="110"/>
      <c r="FO69" s="110"/>
      <c r="FP69" s="110"/>
      <c r="FQ69" s="110"/>
      <c r="FR69" s="110"/>
      <c r="FS69" s="110"/>
      <c r="FT69" s="110"/>
      <c r="FU69" s="110"/>
      <c r="FV69" s="110"/>
      <c r="FW69" s="110"/>
      <c r="FX69" s="110"/>
      <c r="FY69" s="110"/>
      <c r="FZ69" s="110"/>
      <c r="GA69" s="110"/>
      <c r="GB69" s="110"/>
      <c r="GC69" s="110"/>
      <c r="GD69" s="110"/>
      <c r="GE69" s="110"/>
      <c r="GF69" s="110"/>
      <c r="GG69" s="110"/>
      <c r="GH69" s="110"/>
      <c r="GI69" s="110"/>
      <c r="GJ69" s="110"/>
      <c r="GK69" s="110"/>
      <c r="GL69" s="110"/>
      <c r="GM69" s="110"/>
      <c r="GN69" s="110"/>
      <c r="GO69" s="110"/>
      <c r="GP69" s="110"/>
      <c r="GQ69" s="110"/>
      <c r="GR69" s="110"/>
      <c r="GS69" s="110"/>
      <c r="GT69" s="110"/>
      <c r="GU69" s="110"/>
      <c r="GV69" s="110"/>
      <c r="GW69" s="110"/>
      <c r="GX69" s="110"/>
      <c r="GY69" s="110"/>
      <c r="GZ69" s="110"/>
      <c r="HA69" s="110"/>
      <c r="HB69" s="110"/>
      <c r="HC69" s="110"/>
      <c r="HD69" s="110"/>
      <c r="HE69" s="110"/>
      <c r="HF69" s="110"/>
      <c r="HG69" s="110"/>
      <c r="HH69" s="110"/>
    </row>
    <row r="70" spans="1:216" s="25" customFormat="1" ht="17.399999999999999">
      <c r="A70" s="113" t="s">
        <v>63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0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0"/>
      <c r="AB70" s="111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10"/>
      <c r="BS70" s="110"/>
      <c r="BT70" s="110"/>
      <c r="BU70" s="110"/>
      <c r="BV70" s="110"/>
      <c r="BW70" s="110"/>
      <c r="BX70" s="110"/>
      <c r="BY70" s="110"/>
      <c r="BZ70" s="110"/>
      <c r="CA70" s="110"/>
      <c r="CB70" s="110"/>
      <c r="CC70" s="110"/>
      <c r="CD70" s="110"/>
      <c r="CE70" s="110"/>
      <c r="CF70" s="110"/>
      <c r="CG70" s="110"/>
      <c r="CH70" s="110"/>
      <c r="CI70" s="110"/>
      <c r="CJ70" s="110"/>
      <c r="CK70" s="110"/>
      <c r="CL70" s="110"/>
      <c r="CM70" s="110"/>
      <c r="CN70" s="110"/>
      <c r="CO70" s="110"/>
      <c r="CP70" s="110"/>
      <c r="CQ70" s="110"/>
      <c r="CR70" s="110"/>
      <c r="CS70" s="110"/>
      <c r="CT70" s="110"/>
      <c r="CU70" s="110"/>
      <c r="CV70" s="110"/>
      <c r="CW70" s="110"/>
      <c r="CX70" s="110"/>
      <c r="CY70" s="110"/>
      <c r="CZ70" s="110"/>
      <c r="DA70" s="110"/>
      <c r="DB70" s="110"/>
      <c r="DC70" s="110"/>
      <c r="DD70" s="110"/>
      <c r="DE70" s="110"/>
      <c r="DF70" s="110"/>
      <c r="DG70" s="110"/>
      <c r="DH70" s="110"/>
      <c r="DI70" s="110"/>
      <c r="DJ70" s="110"/>
      <c r="DK70" s="110"/>
      <c r="DL70" s="110"/>
      <c r="DM70" s="110"/>
      <c r="DN70" s="110"/>
      <c r="DO70" s="110"/>
      <c r="DP70" s="110"/>
      <c r="DQ70" s="110"/>
      <c r="DR70" s="110"/>
      <c r="DS70" s="110"/>
      <c r="DT70" s="110"/>
      <c r="DU70" s="110"/>
      <c r="DV70" s="110"/>
      <c r="DW70" s="110"/>
      <c r="DX70" s="110"/>
      <c r="DY70" s="110"/>
      <c r="DZ70" s="110"/>
      <c r="EA70" s="110"/>
      <c r="EB70" s="110"/>
      <c r="EC70" s="110"/>
      <c r="ED70" s="110"/>
      <c r="EE70" s="110"/>
      <c r="EF70" s="110"/>
      <c r="EG70" s="110"/>
      <c r="EH70" s="110"/>
      <c r="EI70" s="110"/>
      <c r="EJ70" s="110"/>
      <c r="EK70" s="110"/>
      <c r="EL70" s="110"/>
      <c r="EM70" s="110"/>
      <c r="EN70" s="110"/>
      <c r="EO70" s="110"/>
      <c r="EP70" s="110"/>
      <c r="EQ70" s="110"/>
      <c r="ER70" s="110"/>
      <c r="ES70" s="110"/>
      <c r="ET70" s="110"/>
      <c r="EU70" s="110"/>
      <c r="EV70" s="110"/>
      <c r="EW70" s="110"/>
      <c r="EX70" s="110"/>
      <c r="EY70" s="110"/>
      <c r="EZ70" s="110"/>
      <c r="FA70" s="110"/>
      <c r="FB70" s="110"/>
      <c r="FC70" s="110"/>
      <c r="FD70" s="110"/>
      <c r="FE70" s="110"/>
      <c r="FF70" s="110"/>
      <c r="FG70" s="110"/>
      <c r="FH70" s="110"/>
      <c r="FI70" s="110"/>
      <c r="FJ70" s="110"/>
      <c r="FK70" s="110"/>
      <c r="FL70" s="110"/>
      <c r="FM70" s="110"/>
      <c r="FN70" s="110"/>
      <c r="FO70" s="110"/>
      <c r="FP70" s="110"/>
      <c r="FQ70" s="110"/>
      <c r="FR70" s="110"/>
      <c r="FS70" s="110"/>
      <c r="FT70" s="110"/>
      <c r="FU70" s="110"/>
      <c r="FV70" s="110"/>
      <c r="FW70" s="110"/>
      <c r="FX70" s="110"/>
      <c r="FY70" s="110"/>
      <c r="FZ70" s="110"/>
      <c r="GA70" s="110"/>
      <c r="GB70" s="110"/>
      <c r="GC70" s="110"/>
      <c r="GD70" s="110"/>
      <c r="GE70" s="110"/>
      <c r="GF70" s="110"/>
      <c r="GG70" s="110"/>
      <c r="GH70" s="110"/>
      <c r="GI70" s="110"/>
      <c r="GJ70" s="110"/>
      <c r="GK70" s="110"/>
      <c r="GL70" s="110"/>
      <c r="GM70" s="110"/>
      <c r="GN70" s="110"/>
      <c r="GO70" s="110"/>
      <c r="GP70" s="110"/>
      <c r="GQ70" s="110"/>
      <c r="GR70" s="110"/>
      <c r="GS70" s="110"/>
      <c r="GT70" s="110"/>
      <c r="GU70" s="110"/>
      <c r="GV70" s="110"/>
      <c r="GW70" s="110"/>
      <c r="GX70" s="110"/>
      <c r="GY70" s="110"/>
      <c r="GZ70" s="110"/>
      <c r="HA70" s="110"/>
      <c r="HB70" s="110"/>
      <c r="HC70" s="110"/>
      <c r="HD70" s="110"/>
      <c r="HE70" s="110"/>
      <c r="HF70" s="110"/>
      <c r="HG70" s="110"/>
      <c r="HH70" s="110"/>
    </row>
    <row r="71" spans="1:216" s="25" customFormat="1" ht="17.399999999999999">
      <c r="A71" s="110" t="s">
        <v>64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B71" s="112"/>
    </row>
    <row r="72" spans="1:216" s="25" customFormat="1" ht="17.399999999999999">
      <c r="A72" s="113" t="s">
        <v>65</v>
      </c>
    </row>
    <row r="73" spans="1:216" s="25" customFormat="1" ht="17.399999999999999">
      <c r="A73" s="132" t="s">
        <v>66</v>
      </c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0"/>
      <c r="BJ73" s="110"/>
      <c r="BK73" s="110"/>
      <c r="BL73" s="110"/>
      <c r="BM73" s="110"/>
      <c r="BN73" s="110"/>
      <c r="BO73" s="110"/>
      <c r="BP73" s="110"/>
      <c r="BQ73" s="110"/>
      <c r="BR73" s="110"/>
      <c r="BS73" s="110"/>
      <c r="BT73" s="110"/>
      <c r="BU73" s="110"/>
      <c r="BV73" s="110"/>
      <c r="BW73" s="110"/>
      <c r="BX73" s="110"/>
      <c r="BY73" s="110"/>
      <c r="BZ73" s="110"/>
      <c r="CA73" s="110"/>
      <c r="CB73" s="110"/>
      <c r="CC73" s="110"/>
      <c r="CD73" s="110"/>
      <c r="CE73" s="110"/>
      <c r="CF73" s="110"/>
      <c r="CG73" s="110"/>
      <c r="CH73" s="110"/>
      <c r="CI73" s="110"/>
      <c r="CJ73" s="110"/>
      <c r="CK73" s="110"/>
      <c r="CL73" s="110"/>
      <c r="CM73" s="110"/>
      <c r="CN73" s="110"/>
      <c r="CO73" s="110"/>
      <c r="CP73" s="110"/>
      <c r="CQ73" s="110"/>
      <c r="CR73" s="110"/>
      <c r="CS73" s="110"/>
      <c r="CT73" s="110"/>
      <c r="CU73" s="110"/>
      <c r="CV73" s="110"/>
      <c r="CW73" s="110"/>
      <c r="CX73" s="110"/>
      <c r="CY73" s="110"/>
      <c r="CZ73" s="110"/>
      <c r="DA73" s="110"/>
      <c r="DB73" s="110"/>
      <c r="DC73" s="110"/>
      <c r="DD73" s="110"/>
      <c r="DE73" s="110"/>
      <c r="DF73" s="110"/>
      <c r="DG73" s="110"/>
      <c r="DH73" s="110"/>
      <c r="DI73" s="110"/>
      <c r="DJ73" s="110"/>
      <c r="DK73" s="110"/>
      <c r="DL73" s="110"/>
      <c r="DM73" s="110"/>
      <c r="DN73" s="110"/>
      <c r="DO73" s="110"/>
      <c r="DP73" s="110"/>
      <c r="DQ73" s="110"/>
      <c r="DR73" s="110"/>
      <c r="DS73" s="110"/>
      <c r="DT73" s="110"/>
      <c r="DU73" s="110"/>
      <c r="DV73" s="110"/>
      <c r="DW73" s="110"/>
      <c r="DX73" s="110"/>
      <c r="DY73" s="110"/>
      <c r="DZ73" s="110"/>
      <c r="EA73" s="110"/>
      <c r="EB73" s="110"/>
      <c r="EC73" s="110"/>
      <c r="ED73" s="110"/>
      <c r="EE73" s="110"/>
      <c r="EF73" s="110"/>
      <c r="EG73" s="110"/>
      <c r="EH73" s="110"/>
      <c r="EI73" s="110"/>
      <c r="EJ73" s="110"/>
      <c r="EK73" s="110"/>
      <c r="EL73" s="110"/>
      <c r="EM73" s="110"/>
      <c r="EN73" s="110"/>
      <c r="EO73" s="110"/>
      <c r="EP73" s="110"/>
      <c r="EQ73" s="110"/>
      <c r="ER73" s="110"/>
      <c r="ES73" s="110"/>
      <c r="ET73" s="110"/>
      <c r="EU73" s="110"/>
      <c r="EV73" s="110"/>
      <c r="EW73" s="110"/>
      <c r="EX73" s="110"/>
      <c r="EY73" s="110"/>
      <c r="EZ73" s="110"/>
      <c r="FA73" s="110"/>
      <c r="FB73" s="110"/>
      <c r="FC73" s="110"/>
      <c r="FD73" s="110"/>
      <c r="FE73" s="110"/>
      <c r="FF73" s="110"/>
      <c r="FG73" s="110"/>
      <c r="FH73" s="110"/>
      <c r="FI73" s="110"/>
      <c r="FJ73" s="110"/>
      <c r="FK73" s="110"/>
      <c r="FL73" s="110"/>
      <c r="FM73" s="110"/>
      <c r="FN73" s="110"/>
      <c r="FO73" s="110"/>
      <c r="FP73" s="110"/>
      <c r="FQ73" s="110"/>
      <c r="FR73" s="110"/>
      <c r="FS73" s="110"/>
      <c r="FT73" s="110"/>
      <c r="FU73" s="110"/>
      <c r="FV73" s="110"/>
      <c r="FW73" s="110"/>
      <c r="FX73" s="110"/>
      <c r="FY73" s="110"/>
      <c r="FZ73" s="110"/>
      <c r="GA73" s="110"/>
      <c r="GB73" s="110"/>
      <c r="GC73" s="110"/>
      <c r="GD73" s="110"/>
      <c r="GE73" s="110"/>
      <c r="GF73" s="110"/>
      <c r="GG73" s="110"/>
      <c r="GH73" s="110"/>
      <c r="GI73" s="110"/>
      <c r="GJ73" s="110"/>
      <c r="GK73" s="110"/>
      <c r="GL73" s="110"/>
      <c r="GM73" s="110"/>
      <c r="GN73" s="110"/>
      <c r="GO73" s="110"/>
      <c r="GP73" s="110"/>
      <c r="GQ73" s="110"/>
      <c r="GR73" s="110"/>
      <c r="GS73" s="110"/>
      <c r="GT73" s="110"/>
      <c r="GU73" s="110"/>
      <c r="GV73" s="110"/>
      <c r="GW73" s="110"/>
      <c r="GX73" s="110"/>
      <c r="GY73" s="110"/>
      <c r="GZ73" s="110"/>
      <c r="HA73" s="110"/>
      <c r="HB73" s="110"/>
      <c r="HC73" s="110"/>
      <c r="HD73" s="110"/>
      <c r="HE73" s="110"/>
      <c r="HF73" s="110"/>
      <c r="HG73" s="110"/>
      <c r="HH73" s="110"/>
    </row>
    <row r="74" spans="1:216" s="25" customFormat="1" ht="17.399999999999999">
      <c r="A74" s="110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0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0"/>
      <c r="AB74" s="111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  <c r="BH74" s="110"/>
      <c r="BI74" s="110"/>
      <c r="BJ74" s="110"/>
      <c r="BK74" s="110"/>
      <c r="BL74" s="110"/>
      <c r="BM74" s="110"/>
      <c r="BN74" s="110"/>
      <c r="BO74" s="110"/>
      <c r="BP74" s="110"/>
      <c r="BQ74" s="110"/>
      <c r="BR74" s="110"/>
      <c r="BS74" s="110"/>
      <c r="BT74" s="110"/>
      <c r="BU74" s="110"/>
      <c r="BV74" s="110"/>
      <c r="BW74" s="110"/>
      <c r="BX74" s="110"/>
      <c r="BY74" s="110"/>
      <c r="BZ74" s="110"/>
      <c r="CA74" s="110"/>
      <c r="CB74" s="110"/>
      <c r="CC74" s="110"/>
      <c r="CD74" s="110"/>
      <c r="CE74" s="110"/>
      <c r="CF74" s="110"/>
      <c r="CG74" s="110"/>
      <c r="CH74" s="110"/>
      <c r="CI74" s="110"/>
      <c r="CJ74" s="110"/>
      <c r="CK74" s="110"/>
      <c r="CL74" s="110"/>
      <c r="CM74" s="110"/>
      <c r="CN74" s="110"/>
      <c r="CO74" s="110"/>
      <c r="CP74" s="110"/>
      <c r="CQ74" s="110"/>
      <c r="CR74" s="110"/>
      <c r="CS74" s="110"/>
      <c r="CT74" s="110"/>
      <c r="CU74" s="110"/>
      <c r="CV74" s="110"/>
      <c r="CW74" s="110"/>
      <c r="CX74" s="110"/>
      <c r="CY74" s="110"/>
      <c r="CZ74" s="110"/>
      <c r="DA74" s="110"/>
      <c r="DB74" s="110"/>
      <c r="DC74" s="110"/>
      <c r="DD74" s="110"/>
      <c r="DE74" s="110"/>
      <c r="DF74" s="110"/>
      <c r="DG74" s="110"/>
      <c r="DH74" s="110"/>
      <c r="DI74" s="110"/>
      <c r="DJ74" s="110"/>
      <c r="DK74" s="110"/>
      <c r="DL74" s="110"/>
      <c r="DM74" s="110"/>
      <c r="DN74" s="110"/>
      <c r="DO74" s="110"/>
      <c r="DP74" s="110"/>
      <c r="DQ74" s="110"/>
      <c r="DR74" s="110"/>
      <c r="DS74" s="110"/>
      <c r="DT74" s="110"/>
      <c r="DU74" s="110"/>
      <c r="DV74" s="110"/>
      <c r="DW74" s="110"/>
      <c r="DX74" s="110"/>
      <c r="DY74" s="110"/>
      <c r="DZ74" s="110"/>
      <c r="EA74" s="110"/>
      <c r="EB74" s="110"/>
      <c r="EC74" s="110"/>
      <c r="ED74" s="110"/>
      <c r="EE74" s="110"/>
      <c r="EF74" s="110"/>
      <c r="EG74" s="110"/>
      <c r="EH74" s="110"/>
      <c r="EI74" s="110"/>
      <c r="EJ74" s="110"/>
      <c r="EK74" s="110"/>
      <c r="EL74" s="110"/>
      <c r="EM74" s="110"/>
      <c r="EN74" s="110"/>
      <c r="EO74" s="110"/>
      <c r="EP74" s="110"/>
      <c r="EQ74" s="110"/>
      <c r="ER74" s="110"/>
      <c r="ES74" s="110"/>
      <c r="ET74" s="110"/>
      <c r="EU74" s="110"/>
      <c r="EV74" s="110"/>
      <c r="EW74" s="110"/>
      <c r="EX74" s="110"/>
      <c r="EY74" s="110"/>
      <c r="EZ74" s="110"/>
      <c r="FA74" s="110"/>
      <c r="FB74" s="110"/>
      <c r="FC74" s="110"/>
      <c r="FD74" s="110"/>
      <c r="FE74" s="110"/>
      <c r="FF74" s="110"/>
      <c r="FG74" s="110"/>
      <c r="FH74" s="110"/>
      <c r="FI74" s="110"/>
      <c r="FJ74" s="110"/>
      <c r="FK74" s="110"/>
      <c r="FL74" s="110"/>
      <c r="FM74" s="110"/>
      <c r="FN74" s="110"/>
      <c r="FO74" s="110"/>
      <c r="FP74" s="110"/>
      <c r="FQ74" s="110"/>
      <c r="FR74" s="110"/>
      <c r="FS74" s="110"/>
      <c r="FT74" s="110"/>
      <c r="FU74" s="110"/>
      <c r="FV74" s="110"/>
      <c r="FW74" s="110"/>
      <c r="FX74" s="110"/>
      <c r="FY74" s="110"/>
      <c r="FZ74" s="110"/>
      <c r="GA74" s="110"/>
      <c r="GB74" s="110"/>
      <c r="GC74" s="110"/>
      <c r="GD74" s="110"/>
      <c r="GE74" s="110"/>
      <c r="GF74" s="110"/>
      <c r="GG74" s="110"/>
      <c r="GH74" s="110"/>
      <c r="GI74" s="110"/>
      <c r="GJ74" s="110"/>
      <c r="GK74" s="110"/>
      <c r="GL74" s="110"/>
      <c r="GM74" s="110"/>
      <c r="GN74" s="110"/>
      <c r="GO74" s="110"/>
      <c r="GP74" s="110"/>
      <c r="GQ74" s="110"/>
      <c r="GR74" s="110"/>
      <c r="GS74" s="110"/>
      <c r="GT74" s="110"/>
      <c r="GU74" s="110"/>
      <c r="GV74" s="110"/>
      <c r="GW74" s="110"/>
      <c r="GX74" s="110"/>
      <c r="GY74" s="110"/>
      <c r="GZ74" s="110"/>
      <c r="HA74" s="110"/>
      <c r="HB74" s="110"/>
      <c r="HC74" s="110"/>
      <c r="HD74" s="110"/>
      <c r="HE74" s="110"/>
      <c r="HF74" s="110"/>
      <c r="HG74" s="110"/>
      <c r="HH74" s="110"/>
    </row>
    <row r="75" spans="1:216">
      <c r="A75" s="7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24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24"/>
      <c r="AB75" s="18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</row>
    <row r="76" spans="1:216" s="10" customFormat="1">
      <c r="A76" s="20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0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0"/>
      <c r="AB76" s="21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</row>
    <row r="77" spans="1:216" s="25" customFormat="1" ht="17.399999999999999">
      <c r="A77" s="95" t="s">
        <v>16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7">
        <v>2012</v>
      </c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137" t="s">
        <v>69</v>
      </c>
      <c r="AB77" s="160"/>
      <c r="AC77" s="25" t="s">
        <v>70</v>
      </c>
    </row>
    <row r="78" spans="1:216" s="101" customFormat="1" ht="17.399999999999999">
      <c r="A78" s="98" t="s">
        <v>17</v>
      </c>
      <c r="B78" s="27">
        <f>[4]CBG_月!F106/1000000</f>
        <v>2083.0766369953008</v>
      </c>
      <c r="C78" s="27">
        <f>[4]CBG_月!G106/1000000</f>
        <v>1743.3891666292009</v>
      </c>
      <c r="D78" s="27">
        <f>[4]CBG_月!H106/1000000</f>
        <v>1904.1469032268005</v>
      </c>
      <c r="E78" s="27">
        <f>[4]CBG_月!I106/1000000</f>
        <v>1848.0733208132008</v>
      </c>
      <c r="F78" s="27">
        <f>[4]CBG_月!J106/1000000</f>
        <v>1929.5667697951994</v>
      </c>
      <c r="G78" s="27">
        <f>[4]CBG_月!K106/1000000</f>
        <v>1946.453157433001</v>
      </c>
      <c r="H78" s="27">
        <f>[4]CBG_月!L106/1000000</f>
        <v>1941.7799548873013</v>
      </c>
      <c r="I78" s="27">
        <f>[4]CBG_月!M106/1000000</f>
        <v>2003.4249031392008</v>
      </c>
      <c r="J78" s="27">
        <f>[4]CBG_月!N106/1000000</f>
        <v>1923.5988820131997</v>
      </c>
      <c r="K78" s="27">
        <f>[4]CBG_月!O106/1000000</f>
        <v>1898.4186730470001</v>
      </c>
      <c r="L78" s="27">
        <f>[4]CBG_月!P106/1000000</f>
        <v>1961.5992579786</v>
      </c>
      <c r="M78" s="27">
        <f>[4]CBG_月!Q106/1000000</f>
        <v>1822.8616170486002</v>
      </c>
      <c r="N78" s="100">
        <f>SUM(B78:M78)</f>
        <v>23006.389243006604</v>
      </c>
      <c r="O78" s="27">
        <v>1839.2213869109</v>
      </c>
      <c r="P78" s="27">
        <v>1743.1134745863001</v>
      </c>
      <c r="Q78" s="27">
        <v>2014.1408390152999</v>
      </c>
      <c r="R78" s="27">
        <v>1912.4609776005</v>
      </c>
      <c r="S78" s="27">
        <v>1950.6485502476</v>
      </c>
      <c r="T78" s="27">
        <v>1915.2224681859</v>
      </c>
      <c r="U78" s="27">
        <v>1977.0694161288</v>
      </c>
      <c r="V78" s="27">
        <v>1977.2950496951</v>
      </c>
      <c r="W78" s="27">
        <v>2032.4029227142</v>
      </c>
      <c r="X78" s="27">
        <v>2120.8329192772999</v>
      </c>
      <c r="Y78" s="27">
        <v>1860.2144468317999</v>
      </c>
      <c r="Z78" s="27">
        <v>1602.4450367236</v>
      </c>
      <c r="AA78" s="100">
        <f>SUM(O78:Z78)</f>
        <v>22945.067487917302</v>
      </c>
      <c r="AB78" s="161">
        <v>1918.5746240802</v>
      </c>
      <c r="AC78" s="133"/>
    </row>
    <row r="79" spans="1:216" s="101" customFormat="1" ht="17.399999999999999">
      <c r="A79" s="98" t="s">
        <v>23</v>
      </c>
      <c r="B79" s="99">
        <f t="shared" ref="B79:M79" si="41">B7</f>
        <v>1174.1292819485711</v>
      </c>
      <c r="C79" s="99">
        <f t="shared" si="41"/>
        <v>1019.4779281247619</v>
      </c>
      <c r="D79" s="99">
        <f t="shared" si="41"/>
        <v>1121.0077362661905</v>
      </c>
      <c r="E79" s="99">
        <f t="shared" si="41"/>
        <v>1127.5234083876189</v>
      </c>
      <c r="F79" s="99">
        <f t="shared" si="41"/>
        <v>1160.0532116880952</v>
      </c>
      <c r="G79" s="99">
        <f t="shared" si="41"/>
        <v>1181.5420942409523</v>
      </c>
      <c r="H79" s="99">
        <f t="shared" si="41"/>
        <v>1209.0836207061905</v>
      </c>
      <c r="I79" s="99">
        <f t="shared" si="41"/>
        <v>1231.9498945238095</v>
      </c>
      <c r="J79" s="99">
        <f t="shared" si="41"/>
        <v>1234.0103711661907</v>
      </c>
      <c r="K79" s="99">
        <f t="shared" si="41"/>
        <v>1281.2782433147618</v>
      </c>
      <c r="L79" s="99">
        <f t="shared" si="41"/>
        <v>1297.6432202090477</v>
      </c>
      <c r="M79" s="99">
        <f t="shared" si="41"/>
        <v>1340.037797647143</v>
      </c>
      <c r="N79" s="100">
        <f>SUM(B79:M79)</f>
        <v>14377.736808223332</v>
      </c>
      <c r="O79" s="99">
        <f t="shared" ref="O79:AB79" si="42">O7</f>
        <v>1375.29368613</v>
      </c>
      <c r="P79" s="99">
        <f t="shared" si="42"/>
        <v>1414.44915498</v>
      </c>
      <c r="Q79" s="99">
        <f t="shared" si="42"/>
        <v>1461.1764960799999</v>
      </c>
      <c r="R79" s="99">
        <f t="shared" si="42"/>
        <v>1465.9218242300001</v>
      </c>
      <c r="S79" s="99">
        <f t="shared" si="42"/>
        <v>1519.88743503</v>
      </c>
      <c r="T79" s="99">
        <f t="shared" si="42"/>
        <v>1553.1807878</v>
      </c>
      <c r="U79" s="99">
        <f t="shared" si="42"/>
        <v>1580.6478419800001</v>
      </c>
      <c r="V79" s="99">
        <f t="shared" si="42"/>
        <v>1608.4106145200001</v>
      </c>
      <c r="W79" s="99">
        <f t="shared" si="42"/>
        <v>1634.37950312</v>
      </c>
      <c r="X79" s="99">
        <f t="shared" si="42"/>
        <v>1634.1548098400001</v>
      </c>
      <c r="Y79" s="99">
        <f t="shared" si="42"/>
        <v>1640.24111341</v>
      </c>
      <c r="Z79" s="99">
        <f t="shared" si="42"/>
        <v>1668.9599145</v>
      </c>
      <c r="AA79" s="100">
        <f>SUM(O79:Z79)</f>
        <v>18556.70318162</v>
      </c>
      <c r="AB79" s="100">
        <f t="shared" si="42"/>
        <v>1734.6716285699999</v>
      </c>
    </row>
    <row r="80" spans="1:216" s="101" customFormat="1" ht="18" customHeight="1">
      <c r="A80" s="102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103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103"/>
      <c r="AB80" s="100"/>
    </row>
    <row r="81" spans="1:29" s="106" customFormat="1" ht="17.399999999999999">
      <c r="A81" s="104" t="s">
        <v>19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105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5"/>
      <c r="AB81" s="162"/>
    </row>
    <row r="82" spans="1:29" s="106" customFormat="1" ht="17.399999999999999">
      <c r="A82" s="98" t="s">
        <v>15</v>
      </c>
      <c r="B82" s="27">
        <f>[4]EBG_月!F81/1000000</f>
        <v>201.26810212749999</v>
      </c>
      <c r="C82" s="27">
        <f>[4]EBG_月!G81/1000000</f>
        <v>241.06879987890005</v>
      </c>
      <c r="D82" s="27">
        <f>[4]EBG_月!H81/1000000</f>
        <v>306.98559829749991</v>
      </c>
      <c r="E82" s="27">
        <f>[4]EBG_月!I81/1000000</f>
        <v>294.63207076000003</v>
      </c>
      <c r="F82" s="27">
        <f>[4]EBG_月!J81/1000000</f>
        <v>304.62039611480003</v>
      </c>
      <c r="G82" s="27">
        <f>[4]EBG_月!K81/1000000</f>
        <v>286.55539677920001</v>
      </c>
      <c r="H82" s="27">
        <f>[4]EBG_月!L81/1000000</f>
        <v>285.87625030320004</v>
      </c>
      <c r="I82" s="27">
        <f>[4]EBG_月!M81/1000000</f>
        <v>298.44214598499997</v>
      </c>
      <c r="J82" s="27">
        <f>[4]EBG_月!N81/1000000</f>
        <v>284.88878953439996</v>
      </c>
      <c r="K82" s="27">
        <f>[4]EBG_月!O81/1000000</f>
        <v>300.69004819039992</v>
      </c>
      <c r="L82" s="27">
        <f>[4]EBG_月!P81/1000000</f>
        <v>311.66919407089989</v>
      </c>
      <c r="M82" s="27">
        <f>[4]EBG_月!Q81/1000000</f>
        <v>332.81491774589995</v>
      </c>
      <c r="N82" s="100">
        <f>SUM(B82:M82)</f>
        <v>3449.5117097876996</v>
      </c>
      <c r="O82" s="27">
        <v>294.86637603259999</v>
      </c>
      <c r="P82" s="27">
        <v>226.84806220999999</v>
      </c>
      <c r="Q82" s="27">
        <v>343.58171167419999</v>
      </c>
      <c r="R82" s="27">
        <v>317.27478851450002</v>
      </c>
      <c r="S82" s="27">
        <v>307.7844570826</v>
      </c>
      <c r="T82" s="27">
        <v>332.16870051180001</v>
      </c>
      <c r="U82" s="27">
        <v>346.60534355509998</v>
      </c>
      <c r="V82" s="27">
        <v>325.91174432690002</v>
      </c>
      <c r="W82" s="27">
        <v>330.42744368040002</v>
      </c>
      <c r="X82" s="27">
        <v>388.5238105711</v>
      </c>
      <c r="Y82" s="27">
        <v>284.16883645640002</v>
      </c>
      <c r="Z82" s="27">
        <v>250.00428553520001</v>
      </c>
      <c r="AA82" s="100">
        <f t="shared" ref="AA82:AA89" si="43">SUM(O82:Z82)</f>
        <v>3748.1655601508</v>
      </c>
      <c r="AB82" s="161">
        <v>351.82800028600002</v>
      </c>
      <c r="AC82" s="133"/>
    </row>
    <row r="83" spans="1:29" s="101" customFormat="1" ht="17.399999999999999">
      <c r="A83" s="98" t="s">
        <v>34</v>
      </c>
      <c r="B83" s="28">
        <f t="shared" ref="B83:M83" si="44">B15</f>
        <v>197.77880100000004</v>
      </c>
      <c r="C83" s="28">
        <f t="shared" si="44"/>
        <v>199.566822</v>
      </c>
      <c r="D83" s="28">
        <f t="shared" si="44"/>
        <v>197.57433</v>
      </c>
      <c r="E83" s="28">
        <f t="shared" si="44"/>
        <v>194.388363</v>
      </c>
      <c r="F83" s="28">
        <f t="shared" si="44"/>
        <v>198.56605099999999</v>
      </c>
      <c r="G83" s="28">
        <f t="shared" si="44"/>
        <v>198.563163</v>
      </c>
      <c r="H83" s="28">
        <f t="shared" si="44"/>
        <v>196.38589999999999</v>
      </c>
      <c r="I83" s="28">
        <f t="shared" si="44"/>
        <v>195.86984699999999</v>
      </c>
      <c r="J83" s="28">
        <f t="shared" si="44"/>
        <v>193.86950200000001</v>
      </c>
      <c r="K83" s="28">
        <f t="shared" si="44"/>
        <v>193.77587600000001</v>
      </c>
      <c r="L83" s="28">
        <f t="shared" si="44"/>
        <v>190.391311</v>
      </c>
      <c r="M83" s="28">
        <f t="shared" si="44"/>
        <v>189.299329</v>
      </c>
      <c r="N83" s="100">
        <f>SUM(B83:M83)</f>
        <v>2346.0292949999998</v>
      </c>
      <c r="O83" s="28">
        <f t="shared" ref="O83:T83" si="45">O15</f>
        <v>189.31714700000001</v>
      </c>
      <c r="P83" s="28">
        <f t="shared" si="45"/>
        <v>188.41334499999999</v>
      </c>
      <c r="Q83" s="28">
        <f t="shared" si="45"/>
        <v>185.339088</v>
      </c>
      <c r="R83" s="28">
        <f t="shared" si="45"/>
        <v>184.278212</v>
      </c>
      <c r="S83" s="28">
        <f t="shared" si="45"/>
        <v>182.80475000000001</v>
      </c>
      <c r="T83" s="28">
        <f t="shared" si="45"/>
        <v>185.23604800000001</v>
      </c>
      <c r="U83" s="28">
        <f t="shared" ref="U83:Y83" si="46">U15</f>
        <v>186.99729400000001</v>
      </c>
      <c r="V83" s="28">
        <f t="shared" si="46"/>
        <v>179.45249000000001</v>
      </c>
      <c r="W83" s="28">
        <f t="shared" si="46"/>
        <v>179.65264999999999</v>
      </c>
      <c r="X83" s="28">
        <f t="shared" si="46"/>
        <v>180.764411</v>
      </c>
      <c r="Y83" s="28">
        <f t="shared" si="46"/>
        <v>181.53456399999999</v>
      </c>
      <c r="Z83" s="28">
        <f t="shared" ref="Z83:AB83" si="47">Z15</f>
        <v>179.36195599999999</v>
      </c>
      <c r="AA83" s="100">
        <f t="shared" si="43"/>
        <v>2203.1519550000003</v>
      </c>
      <c r="AB83" s="163">
        <f t="shared" si="47"/>
        <v>185.684189</v>
      </c>
    </row>
    <row r="84" spans="1:29" s="101" customFormat="1" ht="17.399999999999999">
      <c r="A84" s="98" t="s">
        <v>38</v>
      </c>
      <c r="B84" s="99">
        <f t="shared" ref="B84:J84" si="48">B12</f>
        <v>60.55934439</v>
      </c>
      <c r="C84" s="99">
        <f t="shared" si="48"/>
        <v>54.956182179999999</v>
      </c>
      <c r="D84" s="99">
        <f t="shared" si="48"/>
        <v>64.693202499999998</v>
      </c>
      <c r="E84" s="99">
        <f t="shared" si="48"/>
        <v>63.247223159999997</v>
      </c>
      <c r="F84" s="99">
        <f t="shared" si="48"/>
        <v>65.461081159999992</v>
      </c>
      <c r="G84" s="99">
        <f t="shared" si="48"/>
        <v>67.509643949999997</v>
      </c>
      <c r="H84" s="99">
        <f t="shared" si="48"/>
        <v>68.51780248</v>
      </c>
      <c r="I84" s="99">
        <f t="shared" si="48"/>
        <v>72.519499400000001</v>
      </c>
      <c r="J84" s="99">
        <f t="shared" si="48"/>
        <v>73.955684109999993</v>
      </c>
      <c r="K84" s="99">
        <f>K12</f>
        <v>78.01268420000001</v>
      </c>
      <c r="L84" s="99">
        <f>L12</f>
        <v>86.035281310000002</v>
      </c>
      <c r="M84" s="99">
        <f>M12</f>
        <v>85.435755310000005</v>
      </c>
      <c r="N84" s="100">
        <f>SUM(B84:M84)</f>
        <v>840.90338414999997</v>
      </c>
      <c r="O84" s="99">
        <f t="shared" ref="O84:T84" si="49">O12</f>
        <v>88.684825869999997</v>
      </c>
      <c r="P84" s="99">
        <f t="shared" si="49"/>
        <v>92.838012019999994</v>
      </c>
      <c r="Q84" s="99">
        <f t="shared" si="49"/>
        <v>96.911454910000003</v>
      </c>
      <c r="R84" s="99">
        <f t="shared" si="49"/>
        <v>99.676304770000002</v>
      </c>
      <c r="S84" s="99">
        <f t="shared" si="49"/>
        <v>105.39038897</v>
      </c>
      <c r="T84" s="99">
        <f t="shared" si="49"/>
        <v>107.44410019</v>
      </c>
      <c r="U84" s="99">
        <f t="shared" ref="U84:Y84" si="50">U12</f>
        <v>110.36179301999999</v>
      </c>
      <c r="V84" s="99">
        <f t="shared" si="50"/>
        <v>109.06400548000001</v>
      </c>
      <c r="W84" s="99">
        <f t="shared" si="50"/>
        <v>112.43661489</v>
      </c>
      <c r="X84" s="99">
        <f t="shared" si="50"/>
        <v>114.15792216</v>
      </c>
      <c r="Y84" s="99">
        <f t="shared" si="50"/>
        <v>115.90629459</v>
      </c>
      <c r="Z84" s="99">
        <f t="shared" ref="Z84:AB84" si="51">Z12</f>
        <v>119.57771451000001</v>
      </c>
      <c r="AA84" s="100">
        <f t="shared" si="43"/>
        <v>1272.4494313800001</v>
      </c>
      <c r="AB84" s="100">
        <f t="shared" si="51"/>
        <v>122.01140844</v>
      </c>
    </row>
    <row r="85" spans="1:29" s="106" customFormat="1" ht="17.399999999999999">
      <c r="A85" s="104" t="s">
        <v>20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100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0"/>
      <c r="AB85" s="162"/>
    </row>
    <row r="86" spans="1:29" s="106" customFormat="1" ht="17.399999999999999">
      <c r="A86" s="98" t="s">
        <v>18</v>
      </c>
      <c r="B86" s="99">
        <f>[4]HBG_月!F64/1000000</f>
        <v>267.90511417390002</v>
      </c>
      <c r="C86" s="99">
        <f>[4]HBG_月!G64/1000000</f>
        <v>270.70168261679993</v>
      </c>
      <c r="D86" s="99">
        <f>[4]HBG_月!H64/1000000</f>
        <v>273.01165763770001</v>
      </c>
      <c r="E86" s="99">
        <f>[4]HBG_月!I64/1000000</f>
        <v>270.01859218110002</v>
      </c>
      <c r="F86" s="99">
        <f>[4]HBG_月!J64/1000000</f>
        <v>272.18271954319999</v>
      </c>
      <c r="G86" s="99">
        <f>[4]HBG_月!K64/1000000</f>
        <v>272.55056719590004</v>
      </c>
      <c r="H86" s="99">
        <f>[4]HBG_月!L64/1000000</f>
        <v>270.17529183930003</v>
      </c>
      <c r="I86" s="99">
        <f>[4]HBG_月!M64/1000000</f>
        <v>270.18689741319997</v>
      </c>
      <c r="J86" s="99">
        <f>[4]HBG_月!N64/1000000</f>
        <v>271.16970286700007</v>
      </c>
      <c r="K86" s="99">
        <f>[4]HBG_月!O64/1000000</f>
        <v>273.018305188</v>
      </c>
      <c r="L86" s="99">
        <f>[4]HBG_月!P64/1000000</f>
        <v>271.385430036</v>
      </c>
      <c r="M86" s="99">
        <f>[4]HBG_月!Q64/1000000</f>
        <v>271.27813002740004</v>
      </c>
      <c r="N86" s="100">
        <f>SUM(B86:M86)</f>
        <v>3253.5840907194997</v>
      </c>
      <c r="O86" s="99">
        <v>270.8226836183</v>
      </c>
      <c r="P86" s="99">
        <v>272.79894197039999</v>
      </c>
      <c r="Q86" s="99">
        <v>276.52822384379999</v>
      </c>
      <c r="R86" s="99">
        <v>277.96192718050003</v>
      </c>
      <c r="S86" s="99">
        <v>276.93989461260003</v>
      </c>
      <c r="T86" s="99">
        <v>275.00360755489999</v>
      </c>
      <c r="U86" s="99">
        <v>271.30903279</v>
      </c>
      <c r="V86" s="99">
        <v>274.14577847390001</v>
      </c>
      <c r="W86" s="99">
        <v>274.99435888850002</v>
      </c>
      <c r="X86" s="99">
        <v>274.71835971680002</v>
      </c>
      <c r="Y86" s="99">
        <v>273.6307842928</v>
      </c>
      <c r="Z86" s="99">
        <v>259.12691190560002</v>
      </c>
      <c r="AA86" s="100">
        <f t="shared" si="43"/>
        <v>3277.9805048480998</v>
      </c>
      <c r="AB86" s="100">
        <v>285.60147390600002</v>
      </c>
      <c r="AC86" s="133"/>
    </row>
    <row r="87" spans="1:29" s="101" customFormat="1" ht="19.8">
      <c r="A87" s="98" t="s">
        <v>49</v>
      </c>
      <c r="B87" s="28">
        <f t="shared" ref="B87:O87" si="52">B20</f>
        <v>86.168513000000004</v>
      </c>
      <c r="C87" s="28">
        <f t="shared" si="52"/>
        <v>87.530208999999999</v>
      </c>
      <c r="D87" s="28">
        <f t="shared" si="52"/>
        <v>88.264189999999999</v>
      </c>
      <c r="E87" s="28">
        <f t="shared" si="52"/>
        <v>88.548186999999999</v>
      </c>
      <c r="F87" s="28">
        <f t="shared" si="52"/>
        <v>89.485809000000003</v>
      </c>
      <c r="G87" s="28">
        <f t="shared" si="52"/>
        <v>89.899320000000003</v>
      </c>
      <c r="H87" s="28">
        <f t="shared" si="52"/>
        <v>90.01249</v>
      </c>
      <c r="I87" s="28">
        <f t="shared" si="52"/>
        <v>90.638991000000004</v>
      </c>
      <c r="J87" s="28">
        <f t="shared" si="52"/>
        <v>91.402721999999997</v>
      </c>
      <c r="K87" s="28">
        <f t="shared" si="52"/>
        <v>91.869952999999995</v>
      </c>
      <c r="L87" s="28">
        <f t="shared" si="52"/>
        <v>92.402685000000005</v>
      </c>
      <c r="M87" s="28">
        <f t="shared" si="52"/>
        <v>92.813074</v>
      </c>
      <c r="N87" s="100">
        <f>SUM(B87:M87)</f>
        <v>1079.036143</v>
      </c>
      <c r="O87" s="28">
        <f t="shared" si="52"/>
        <v>94.346480999999997</v>
      </c>
      <c r="P87" s="28">
        <f t="shared" ref="P87:AB87" si="53">P20</f>
        <v>94.804028000000002</v>
      </c>
      <c r="Q87" s="28">
        <f t="shared" si="53"/>
        <v>95.682186000000002</v>
      </c>
      <c r="R87" s="28">
        <f t="shared" si="53"/>
        <v>95.819393000000005</v>
      </c>
      <c r="S87" s="28">
        <f t="shared" si="53"/>
        <v>96.070719999999994</v>
      </c>
      <c r="T87" s="28">
        <f t="shared" si="53"/>
        <v>96.430671000000004</v>
      </c>
      <c r="U87" s="28">
        <f t="shared" si="53"/>
        <v>97.250191999999998</v>
      </c>
      <c r="V87" s="28">
        <f t="shared" si="53"/>
        <v>97.632383000000004</v>
      </c>
      <c r="W87" s="28">
        <f t="shared" si="53"/>
        <v>97.708074999999994</v>
      </c>
      <c r="X87" s="28">
        <f t="shared" si="53"/>
        <v>98.354432000000003</v>
      </c>
      <c r="Y87" s="28">
        <f t="shared" si="53"/>
        <v>98.156816000000006</v>
      </c>
      <c r="Z87" s="28">
        <f t="shared" si="53"/>
        <v>98.278255999999999</v>
      </c>
      <c r="AA87" s="100">
        <f t="shared" si="43"/>
        <v>1160.533633</v>
      </c>
      <c r="AB87" s="163">
        <f t="shared" si="53"/>
        <v>98.730632</v>
      </c>
    </row>
    <row r="88" spans="1:29" s="101" customFormat="1" ht="9.75" customHeight="1">
      <c r="A88" s="9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100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100"/>
      <c r="AB88" s="163"/>
    </row>
    <row r="89" spans="1:29" s="25" customFormat="1" ht="17.399999999999999">
      <c r="A89" s="107" t="s">
        <v>46</v>
      </c>
      <c r="B89" s="108">
        <f>[4]FBM!F12/1000000</f>
        <v>101.53507</v>
      </c>
      <c r="C89" s="108">
        <f>[4]FBM!G12/1000000</f>
        <v>77.475665000000006</v>
      </c>
      <c r="D89" s="108">
        <f>[4]FBM!H12/1000000</f>
        <v>112.633374</v>
      </c>
      <c r="E89" s="108">
        <f>[4]FBM!I12/1000000</f>
        <v>63.439754000000001</v>
      </c>
      <c r="F89" s="108">
        <f>[4]FBM!J12/1000000</f>
        <v>70.098108999999994</v>
      </c>
      <c r="G89" s="108">
        <f>[4]FBM!K12/1000000</f>
        <v>31.215895</v>
      </c>
      <c r="H89" s="108">
        <f>[4]FBM!L12/1000000</f>
        <v>63.918610000000001</v>
      </c>
      <c r="I89" s="108">
        <f>[4]FBM!M12/1000000</f>
        <v>61.999397999999999</v>
      </c>
      <c r="J89" s="108">
        <f>[4]FBM!N12/1000000</f>
        <v>29.322772000000001</v>
      </c>
      <c r="K89" s="108">
        <f>[4]FBM!O12/1000000</f>
        <v>77.037488999999994</v>
      </c>
      <c r="L89" s="108">
        <f>[4]FBM!P12/1000000</f>
        <v>59.580171</v>
      </c>
      <c r="M89" s="108">
        <f>[4]FBM!Q12/1000000</f>
        <v>70.628613000000001</v>
      </c>
      <c r="N89" s="109">
        <f>SUM(B89:M89)</f>
        <v>818.88491999999997</v>
      </c>
      <c r="O89" s="108">
        <v>94.673491999999996</v>
      </c>
      <c r="P89" s="108">
        <v>31.425975000000001</v>
      </c>
      <c r="Q89" s="108">
        <v>51.200766000000002</v>
      </c>
      <c r="R89" s="108">
        <v>69.157437000000002</v>
      </c>
      <c r="S89" s="108">
        <v>73.284111999999993</v>
      </c>
      <c r="T89" s="108">
        <v>70.527583000000007</v>
      </c>
      <c r="U89" s="108">
        <v>71.199248999999995</v>
      </c>
      <c r="V89" s="108">
        <v>59.246730999999997</v>
      </c>
      <c r="W89" s="108">
        <v>40.250692000000001</v>
      </c>
      <c r="X89" s="108">
        <v>110.630618</v>
      </c>
      <c r="Y89" s="108">
        <v>58.734597999999998</v>
      </c>
      <c r="Z89" s="108">
        <v>102.30885600000001</v>
      </c>
      <c r="AA89" s="109">
        <f t="shared" si="43"/>
        <v>832.64010899999994</v>
      </c>
      <c r="AB89" s="164">
        <v>124.217067</v>
      </c>
      <c r="AC89" s="133"/>
    </row>
    <row r="90" spans="1:29" s="14" customFormat="1">
      <c r="A90" s="13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B90" s="11"/>
    </row>
    <row r="91" spans="1:29" ht="16.2">
      <c r="A91" s="15" t="s">
        <v>36</v>
      </c>
    </row>
    <row r="92" spans="1:29" customFormat="1" ht="20.100000000000001" customHeight="1">
      <c r="A92" s="119"/>
    </row>
    <row r="93" spans="1:29">
      <c r="B93" s="134">
        <f t="shared" ref="B93:N93" si="54">B79+B84</f>
        <v>1234.6886263385711</v>
      </c>
      <c r="C93" s="134">
        <f t="shared" si="54"/>
        <v>1074.4341103047618</v>
      </c>
      <c r="D93" s="134">
        <f t="shared" si="54"/>
        <v>1185.7009387661906</v>
      </c>
      <c r="E93" s="134">
        <f t="shared" si="54"/>
        <v>1190.7706315476189</v>
      </c>
      <c r="F93" s="134">
        <f t="shared" si="54"/>
        <v>1225.5142928480952</v>
      </c>
      <c r="G93" s="134">
        <f t="shared" si="54"/>
        <v>1249.0517381909524</v>
      </c>
      <c r="H93" s="134">
        <f t="shared" si="54"/>
        <v>1277.6014231861905</v>
      </c>
      <c r="I93" s="134">
        <f t="shared" si="54"/>
        <v>1304.4693939238095</v>
      </c>
      <c r="J93" s="134">
        <f t="shared" si="54"/>
        <v>1307.9660552761907</v>
      </c>
      <c r="K93" s="134">
        <f t="shared" si="54"/>
        <v>1359.2909275147617</v>
      </c>
      <c r="L93" s="134">
        <f t="shared" si="54"/>
        <v>1383.6785015190478</v>
      </c>
      <c r="M93" s="134">
        <f t="shared" si="54"/>
        <v>1425.4735529571431</v>
      </c>
      <c r="N93" s="134">
        <f t="shared" si="54"/>
        <v>15218.640192373332</v>
      </c>
      <c r="O93" s="134">
        <f t="shared" ref="O93:S93" si="55">O79+O84</f>
        <v>1463.9785119999999</v>
      </c>
      <c r="P93" s="134">
        <f t="shared" si="55"/>
        <v>1507.287167</v>
      </c>
      <c r="Q93" s="134">
        <f t="shared" si="55"/>
        <v>1558.0879509899999</v>
      </c>
      <c r="R93" s="134">
        <f t="shared" si="55"/>
        <v>1565.598129</v>
      </c>
      <c r="S93" s="134">
        <f t="shared" si="55"/>
        <v>1625.277824</v>
      </c>
      <c r="T93" s="134">
        <f>T79+T84</f>
        <v>1660.6248879899999</v>
      </c>
      <c r="U93" s="134"/>
      <c r="V93" s="134"/>
      <c r="W93" s="134"/>
      <c r="X93" s="134"/>
      <c r="Y93" s="134"/>
      <c r="Z93" s="134"/>
      <c r="AB93" s="134"/>
    </row>
    <row r="94" spans="1:29">
      <c r="J94" s="134"/>
    </row>
    <row r="95" spans="1:29">
      <c r="D95" s="134">
        <f>SUM(B93:D93)</f>
        <v>3494.8236754095237</v>
      </c>
      <c r="G95" s="134">
        <f>SUM(E93:G93)</f>
        <v>3665.3366625866665</v>
      </c>
      <c r="J95" s="134">
        <f>SUM(H93:J93)</f>
        <v>3890.0368723861907</v>
      </c>
      <c r="M95" s="134">
        <f>SUM(K93:M93)</f>
        <v>4168.4429819909528</v>
      </c>
      <c r="Q95" s="134">
        <f>SUM(O93:Q93)</f>
        <v>4529.3536299899997</v>
      </c>
      <c r="T95" s="134">
        <f>SUM(R93:T93)</f>
        <v>4851.5008409900001</v>
      </c>
      <c r="U95" s="134"/>
      <c r="V95" s="134"/>
      <c r="W95" s="134"/>
      <c r="X95" s="134"/>
      <c r="Y95" s="134"/>
      <c r="Z95" s="134"/>
      <c r="AB95" s="134"/>
    </row>
    <row r="96" spans="1:29">
      <c r="D96" s="8">
        <f>D95/D98-1</f>
        <v>0.24909121347890451</v>
      </c>
      <c r="G96" s="8">
        <f>G95/G98-1</f>
        <v>0.20910492453131879</v>
      </c>
      <c r="J96" s="8">
        <f>J95/J98-1</f>
        <v>0.16602954818496385</v>
      </c>
      <c r="M96" s="8">
        <f>M95/M98-1</f>
        <v>0.15516369619003267</v>
      </c>
      <c r="Q96" s="8">
        <f>Q95/D95-1</f>
        <v>0.29601778248776744</v>
      </c>
      <c r="T96" s="8">
        <f>T95/G95-1</f>
        <v>0.32361670634812723</v>
      </c>
      <c r="U96" s="8"/>
      <c r="V96" s="8"/>
      <c r="W96" s="8"/>
      <c r="X96" s="8"/>
      <c r="Y96" s="8"/>
      <c r="Z96" s="8"/>
      <c r="AB96" s="8"/>
    </row>
    <row r="97" spans="2:28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</row>
    <row r="98" spans="2:28">
      <c r="D98" s="6">
        <f>SUM('[5]ARPU MOU per sub'!$C$66:$E$66)</f>
        <v>2797.89309035</v>
      </c>
      <c r="E98" s="6"/>
      <c r="F98" s="6"/>
      <c r="G98" s="6">
        <f>SUM('[5]ARPU MOU per sub'!$F$66:$H$66)</f>
        <v>3031.4463105899999</v>
      </c>
      <c r="H98" s="6"/>
      <c r="I98" s="6"/>
      <c r="J98" s="6">
        <f>SUM('[5]ARPU MOU per sub'!$I$66:$K$66)</f>
        <v>3336.13918999</v>
      </c>
      <c r="K98" s="6"/>
      <c r="L98" s="6"/>
      <c r="M98" s="6">
        <f>SUM('[5]ARPU MOU per sub'!$L$66:$N$66)</f>
        <v>3608.5301119999999</v>
      </c>
    </row>
    <row r="99" spans="2:28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B99" s="16"/>
    </row>
    <row r="100" spans="2:28" customFormat="1" ht="16.2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</row>
    <row r="101" spans="2:28" ht="16.2"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</row>
    <row r="103" spans="2:28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B103" s="6"/>
    </row>
    <row r="104" spans="2:28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B104" s="6"/>
    </row>
    <row r="107" spans="2:28" s="6" customFormat="1"/>
    <row r="108" spans="2:28" s="6" customFormat="1"/>
  </sheetData>
  <phoneticPr fontId="2" type="noConversion"/>
  <printOptions horizontalCentered="1"/>
  <pageMargins left="0.31496062992125984" right="0.51181102362204722" top="0.15748031496062992" bottom="0.15748031496062992" header="0.51181102362204722" footer="0.51181102362204722"/>
  <pageSetup paperSize="9" scale="3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Consolidated 2013-2015</vt:lpstr>
      <vt:lpstr>Consolidated 2012-2013</vt:lpstr>
      <vt:lpstr>'Consolidated 2012-2013'!Print_Area</vt:lpstr>
      <vt:lpstr>'Consolidated 2013-2015'!Print_Area</vt:lpstr>
    </vt:vector>
  </TitlesOfParts>
  <Company>TWM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TWM</dc:creator>
  <cp:lastModifiedBy>Sally</cp:lastModifiedBy>
  <cp:lastPrinted>2017-04-07T13:14:06Z</cp:lastPrinted>
  <dcterms:created xsi:type="dcterms:W3CDTF">2007-04-11T06:33:45Z</dcterms:created>
  <dcterms:modified xsi:type="dcterms:W3CDTF">2017-04-10T07:10:34Z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