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5330" windowHeight="3150" tabRatio="597" activeTab="0"/>
  </bookViews>
  <sheets>
    <sheet name="2018Q3新版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'2018Q3新版'!$A$1:$M$238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<sst xmlns="http://schemas.openxmlformats.org/spreadsheetml/2006/main" count="232" uniqueCount="197">
  <si>
    <t xml:space="preserve">Taiwan Mobile Co., Ltd. </t>
  </si>
  <si>
    <t>Consolidated Historical Key Numbers</t>
  </si>
  <si>
    <t>Non-controlling interests</t>
  </si>
  <si>
    <t>Re-measurements from defined benefit plans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</si>
  <si>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</si>
  <si>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</si>
  <si>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</si>
  <si>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</si>
  <si>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</si>
  <si>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Marketing</t>
  </si>
  <si>
    <t>Administrative</t>
  </si>
  <si>
    <t>Expected credit loss</t>
  </si>
  <si>
    <t>Total operating expenses</t>
  </si>
  <si>
    <t>NET OTHER INCOME AND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</si>
  <si>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</si>
  <si>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</si>
  <si>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</si>
  <si>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</si>
  <si>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</si>
  <si>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PROFIT</t>
  </si>
  <si>
    <t>OTHER COMPREHENSIVE INCOME (LOSS)</t>
  </si>
  <si>
    <t>Items that will not be reclassified subsequently to profit or loss</t>
  </si>
  <si>
    <t>Unrealized gain (loss) on financial assets at fair value through other comprehensive income</t>
  </si>
  <si>
    <t>Unrealized gain (loss) on available-for-sale financial assets</t>
  </si>
  <si>
    <t>Other comprehensive income (loss) (after tax)</t>
  </si>
  <si>
    <t>COMPREHENSIVE INCOME</t>
  </si>
  <si>
    <t>PROFIT ATTRIBUTABLE TO:</t>
  </si>
  <si>
    <t>Owners of the parent</t>
  </si>
  <si>
    <t>COMPREHENSIVE INCOME ATTRIBUTABLE TO: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</si>
  <si>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</si>
  <si>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</si>
  <si>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</si>
  <si>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</si>
  <si>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</si>
  <si>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</si>
  <si>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</si>
  <si>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</si>
  <si>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</si>
  <si>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</si>
  <si>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</si>
  <si>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</si>
  <si>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</si>
  <si>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</si>
  <si>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Q4</t>
  </si>
  <si>
    <t>Q1</t>
  </si>
  <si>
    <t>Q2</t>
  </si>
  <si>
    <t>Q3</t>
  </si>
  <si>
    <t>Q4</t>
  </si>
  <si>
    <t>CONSOLIDATED BALANCE SHEETS</t>
  </si>
  <si>
    <t>(Expressed in Thousand of New Taiwan Dollars)</t>
  </si>
  <si>
    <t>CURRENT ASSETS</t>
  </si>
  <si>
    <t>CURRENT LIABILITIES</t>
  </si>
  <si>
    <t>Accounts and notes payable</t>
  </si>
  <si>
    <t>Current tax liabilities</t>
  </si>
  <si>
    <t>Debt instrument investment without active market</t>
  </si>
  <si>
    <t>Advance receipts</t>
  </si>
  <si>
    <t xml:space="preserve">Accounts receivable due from related parties 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</si>
  <si>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</si>
  <si>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</si>
  <si>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</si>
  <si>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</si>
  <si>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</si>
  <si>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</si>
  <si>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</si>
  <si>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Financial assets at fair value through profit or loss</t>
  </si>
  <si>
    <t>Deferred tax liabilities</t>
  </si>
  <si>
    <t>Net defined benefit liabilities</t>
  </si>
  <si>
    <t>Guarantee deposits</t>
  </si>
  <si>
    <t>Other non-current liabilities</t>
  </si>
  <si>
    <t>Financial assets at cost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</si>
  <si>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</si>
  <si>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</si>
  <si>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</si>
  <si>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</si>
  <si>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</si>
  <si>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Deferred tax assets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</si>
  <si>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</si>
  <si>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</si>
  <si>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</si>
  <si>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</si>
  <si>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</si>
  <si>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</si>
  <si>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</si>
  <si>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</si>
  <si>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</si>
  <si>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Available-for-sale financial assets </t>
  </si>
  <si>
    <t xml:space="preserve">Contract assets </t>
  </si>
  <si>
    <t xml:space="preserve">Accounts and notes receivable, net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</si>
  <si>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</si>
  <si>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</si>
  <si>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</si>
  <si>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</si>
  <si>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</si>
  <si>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Investment properties, net </t>
  </si>
  <si>
    <t xml:space="preserve">Concessions </t>
  </si>
  <si>
    <t xml:space="preserve">Goodwill </t>
  </si>
  <si>
    <t xml:space="preserve">Other intangible assets, net </t>
  </si>
  <si>
    <t xml:space="preserve">Incremental costs of obtaining a contract </t>
  </si>
  <si>
    <t xml:space="preserve">Other non-current assets </t>
  </si>
  <si>
    <t>31-Mar-17</t>
  </si>
  <si>
    <t>30-Jun-17</t>
  </si>
  <si>
    <t>30-Sep-17</t>
  </si>
  <si>
    <t>31-Dec-17</t>
  </si>
  <si>
    <t xml:space="preserve">Short-term borrowings </t>
  </si>
  <si>
    <t xml:space="preserve">Short-term notes and bills payable </t>
  </si>
  <si>
    <t xml:space="preserve">Contract liabilities </t>
  </si>
  <si>
    <t xml:space="preserve">Accounts payable due to related parties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</si>
  <si>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</si>
  <si>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</si>
  <si>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</si>
  <si>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</si>
  <si>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</si>
  <si>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NON-CONTROLLING INTERESTS </t>
  </si>
  <si>
    <t xml:space="preserve">Financial liabilities at fair value through profit or loss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</si>
  <si>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</si>
  <si>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</si>
  <si>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</si>
  <si>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</si>
  <si>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Adjustments</t>
  </si>
  <si>
    <t>Depreciation expense</t>
  </si>
  <si>
    <t>Amortization expense</t>
  </si>
  <si>
    <t>Loss on disposal of property, plant and equipment, net</t>
  </si>
  <si>
    <t>Provision for bad debt expense</t>
  </si>
  <si>
    <t>Interest income</t>
  </si>
  <si>
    <t>Valuation (gain) loss on financial assets and liabilities at fair value through profit or loss</t>
  </si>
  <si>
    <t>Gain on disposal of investments</t>
  </si>
  <si>
    <t>Others</t>
  </si>
  <si>
    <t>Changes in operating assets and liabilities</t>
  </si>
  <si>
    <t>Financial assets mandatorily at fair value through profit or loss</t>
  </si>
  <si>
    <t>Contract assets</t>
  </si>
  <si>
    <t>Accounts and notes receivable</t>
  </si>
  <si>
    <t>Accounts receivable due from related parties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</si>
  <si>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</si>
  <si>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</si>
  <si>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</si>
  <si>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</si>
  <si>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</si>
  <si>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</si>
  <si>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Accounts payable due to related parties</t>
  </si>
  <si>
    <t>Other payables</t>
  </si>
  <si>
    <t>Provisions</t>
  </si>
  <si>
    <t>Net cash inflows generated by operating activities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</si>
  <si>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</si>
  <si>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</si>
  <si>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</si>
  <si>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</si>
  <si>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</si>
  <si>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</si>
  <si>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</si>
  <si>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</si>
  <si>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Advanced receipts from assets disposals</t>
  </si>
  <si>
    <t>Proceeds from capital return of investments accounted for using equity method</t>
  </si>
  <si>
    <t>Acquisition of available-for-sale financial assets</t>
  </si>
  <si>
    <t>Proceeds from disposal of available-for-sale financial assets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</si>
  <si>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</si>
  <si>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</si>
  <si>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</si>
  <si>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</si>
  <si>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</si>
  <si>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</si>
  <si>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</si>
  <si>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</si>
  <si>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</si>
  <si>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</si>
  <si>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</si>
  <si>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</si>
  <si>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</si>
  <si>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</si>
  <si>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</si>
  <si>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</si>
  <si>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</si>
  <si>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</si>
  <si>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</si>
  <si>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Amortization of incremental costs of obtaining contracts</t>
  </si>
  <si>
    <t>Loss on disposal of intangible assets, net</t>
  </si>
  <si>
    <t>Dividend income</t>
  </si>
  <si>
    <t>Acquisition of investments accounted for using equity method</t>
  </si>
  <si>
    <t>Proceeds from issue of bonds</t>
  </si>
  <si>
    <t>Repayments of bonds payable</t>
  </si>
  <si>
    <t>Income taxes refund (paid)</t>
  </si>
  <si>
    <t>Share of (profit) loss of associates accounted for using equity method</t>
  </si>
  <si>
    <t>Reversal of impairment loss on property, plant and equipment</t>
  </si>
  <si>
    <t>Redemption of convertible notes</t>
  </si>
  <si>
    <t xml:space="preserve">Financial assets at fair value through other comprehensive income  </t>
  </si>
  <si>
    <t>-</t>
  </si>
  <si>
    <t>Capital collected in advance</t>
  </si>
  <si>
    <t>Other current assets</t>
  </si>
  <si>
    <t xml:space="preserve">Financial assetss at fair value through other comprehensive income </t>
  </si>
  <si>
    <t xml:space="preserve">Dividends payable </t>
  </si>
  <si>
    <t>Q1~Q3</t>
  </si>
  <si>
    <t>Net cash outflow on acquisition of subsidiaries</t>
  </si>
  <si>
    <t>Proceeds from capital return of financial assets at fair value through other comprehensive income or loss</t>
  </si>
  <si>
    <t>Proceeds from capital return of financial assets at cost</t>
  </si>
  <si>
    <t>Proceeds from disposal of financial assets at cost</t>
  </si>
  <si>
    <t>Increase (decrease) in short-term notes and bills payable</t>
  </si>
  <si>
    <t>Cash dividends paid (including paid to non-controlling interests)</t>
  </si>
  <si>
    <t>Changes in non-controlling interests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</si>
</sst>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67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Courier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10" fillId="0" borderId="0" applyFont="0" applyFill="0" applyBorder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211" fontId="13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Alignment="0">
      <protection/>
    </xf>
    <xf numFmtId="42" fontId="3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16" fillId="0" borderId="0" applyNumberFormat="0" applyAlignment="0">
      <protection/>
    </xf>
    <xf numFmtId="201" fontId="11" fillId="0" borderId="0" applyFont="0" applyFill="0" applyBorder="0" applyAlignment="0" applyProtection="0"/>
    <xf numFmtId="38" fontId="4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3">
      <alignment horizontal="center"/>
      <protection/>
    </xf>
    <xf numFmtId="0" fontId="18" fillId="0" borderId="0">
      <alignment horizontal="center"/>
      <protection/>
    </xf>
    <xf numFmtId="10" fontId="4" fillId="21" borderId="4" applyNumberFormat="0" applyBorder="0" applyAlignment="0" applyProtection="0"/>
    <xf numFmtId="205" fontId="19" fillId="22" borderId="0" applyNumberFormat="0" applyBorder="0">
      <alignment horizontal="center"/>
      <protection locked="0"/>
    </xf>
    <xf numFmtId="0" fontId="20" fillId="0" borderId="0">
      <alignment/>
      <protection/>
    </xf>
    <xf numFmtId="182" fontId="5" fillId="0" borderId="0">
      <alignment/>
      <protection/>
    </xf>
    <xf numFmtId="0" fontId="11" fillId="0" borderId="0">
      <alignment/>
      <protection/>
    </xf>
    <xf numFmtId="14" fontId="11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1" fillId="23" borderId="0" applyNumberFormat="0" applyFont="0" applyBorder="0" applyAlignment="0">
      <protection/>
    </xf>
    <xf numFmtId="210" fontId="22" fillId="0" borderId="0" applyNumberFormat="0" applyFill="0" applyBorder="0" applyAlignment="0" applyProtection="0"/>
    <xf numFmtId="0" fontId="21" fillId="1" borderId="2" applyNumberFormat="0" applyFont="0" applyAlignment="0">
      <protection/>
    </xf>
    <xf numFmtId="0" fontId="23" fillId="0" borderId="0" applyNumberFormat="0" applyFill="0" applyBorder="0" applyAlignment="0">
      <protection/>
    </xf>
    <xf numFmtId="0" fontId="0" fillId="0" borderId="0">
      <alignment/>
      <protection/>
    </xf>
    <xf numFmtId="40" fontId="24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5" applyNumberFormat="0" applyFill="0" applyAlignment="0" applyProtection="0"/>
    <xf numFmtId="0" fontId="54" fillId="25" borderId="0" applyNumberFormat="0" applyBorder="0" applyAlignment="0" applyProtection="0"/>
    <xf numFmtId="9" fontId="0" fillId="0" borderId="0" applyFont="0" applyFill="0" applyBorder="0" applyAlignment="0" applyProtection="0"/>
    <xf numFmtId="0" fontId="55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6" fillId="0" borderId="7" applyNumberFormat="0" applyFill="0" applyAlignment="0" applyProtection="0"/>
    <xf numFmtId="0" fontId="0" fillId="27" borderId="8" applyNumberFormat="0" applyFont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62" fillId="34" borderId="6" applyNumberFormat="0" applyAlignment="0" applyProtection="0"/>
    <xf numFmtId="0" fontId="63" fillId="26" borderId="12" applyNumberFormat="0" applyAlignment="0" applyProtection="0"/>
    <xf numFmtId="0" fontId="27" fillId="0" borderId="0" applyNumberFormat="0" applyFill="0" applyBorder="0" applyAlignment="0" applyProtection="0"/>
    <xf numFmtId="0" fontId="64" fillId="35" borderId="13" applyNumberFormat="0" applyAlignment="0" applyProtection="0"/>
    <xf numFmtId="0" fontId="65" fillId="36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13" borderId="4" xfId="0" applyFont="1" applyFill="1" applyBorder="1" applyAlignment="1">
      <alignment vertical="center"/>
    </xf>
    <xf numFmtId="0" fontId="31" fillId="37" borderId="0" xfId="0" applyFont="1" applyFill="1" applyBorder="1" applyAlignment="1">
      <alignment vertical="center"/>
    </xf>
    <xf numFmtId="0" fontId="30" fillId="37" borderId="0" xfId="0" applyFont="1" applyFill="1" applyAlignment="1">
      <alignment/>
    </xf>
    <xf numFmtId="0" fontId="30" fillId="37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0" fillId="13" borderId="4" xfId="0" applyFont="1" applyFill="1" applyBorder="1" applyAlignment="1">
      <alignment horizontal="center"/>
    </xf>
    <xf numFmtId="195" fontId="30" fillId="0" borderId="0" xfId="0" applyNumberFormat="1" applyFont="1" applyAlignment="1">
      <alignment horizontal="center"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0" fontId="30" fillId="0" borderId="0" xfId="0" applyFont="1" applyAlignment="1">
      <alignment horizontal="left" indent="2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185" fontId="31" fillId="0" borderId="2" xfId="0" applyNumberFormat="1" applyFont="1" applyFill="1" applyBorder="1" applyAlignment="1">
      <alignment vertical="center"/>
    </xf>
    <xf numFmtId="41" fontId="31" fillId="0" borderId="2" xfId="0" applyNumberFormat="1" applyFont="1" applyFill="1" applyBorder="1" applyAlignment="1">
      <alignment vertical="center"/>
    </xf>
    <xf numFmtId="195" fontId="31" fillId="0" borderId="0" xfId="0" applyNumberFormat="1" applyFont="1" applyAlignment="1">
      <alignment horizontal="center"/>
    </xf>
    <xf numFmtId="185" fontId="31" fillId="0" borderId="14" xfId="0" applyNumberFormat="1" applyFont="1" applyFill="1" applyBorder="1" applyAlignment="1">
      <alignment vertical="center"/>
    </xf>
    <xf numFmtId="41" fontId="31" fillId="0" borderId="14" xfId="0" applyNumberFormat="1" applyFont="1" applyFill="1" applyBorder="1" applyAlignment="1">
      <alignment vertic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7" fontId="30" fillId="0" borderId="15" xfId="0" applyNumberFormat="1" applyFont="1" applyFill="1" applyBorder="1" applyAlignment="1">
      <alignment vertical="center"/>
    </xf>
    <xf numFmtId="187" fontId="30" fillId="0" borderId="14" xfId="0" applyNumberFormat="1" applyFont="1" applyFill="1" applyBorder="1" applyAlignment="1">
      <alignment vertical="center"/>
    </xf>
    <xf numFmtId="15" fontId="30" fillId="13" borderId="4" xfId="0" applyNumberFormat="1" applyFont="1" applyFill="1" applyBorder="1" applyAlignment="1">
      <alignment horizontal="center"/>
    </xf>
    <xf numFmtId="195" fontId="31" fillId="0" borderId="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195" fontId="31" fillId="0" borderId="15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195" fontId="31" fillId="0" borderId="16" xfId="0" applyNumberFormat="1" applyFont="1" applyBorder="1" applyAlignment="1">
      <alignment horizontal="center"/>
    </xf>
    <xf numFmtId="195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indent="4"/>
    </xf>
    <xf numFmtId="195" fontId="30" fillId="0" borderId="17" xfId="0" applyNumberFormat="1" applyFont="1" applyBorder="1" applyAlignment="1">
      <alignment horizontal="center"/>
    </xf>
    <xf numFmtId="195" fontId="31" fillId="0" borderId="17" xfId="0" applyNumberFormat="1" applyFont="1" applyBorder="1" applyAlignment="1">
      <alignment horizontal="center"/>
    </xf>
    <xf numFmtId="195" fontId="31" fillId="0" borderId="14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41" fontId="31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left" indent="1"/>
    </xf>
    <xf numFmtId="190" fontId="30" fillId="0" borderId="0" xfId="1189" applyNumberFormat="1" applyFont="1" applyAlignment="1">
      <alignment horizontal="center"/>
    </xf>
    <xf numFmtId="0" fontId="30" fillId="37" borderId="0" xfId="0" applyFont="1" applyFill="1" applyAlignment="1">
      <alignment horizontal="left" indent="2"/>
    </xf>
    <xf numFmtId="185" fontId="30" fillId="0" borderId="17" xfId="0" applyNumberFormat="1" applyFont="1" applyFill="1" applyBorder="1" applyAlignment="1">
      <alignment vertical="center"/>
    </xf>
    <xf numFmtId="195" fontId="30" fillId="0" borderId="16" xfId="0" applyNumberFormat="1" applyFont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0" fontId="30" fillId="13" borderId="18" xfId="0" applyFont="1" applyFill="1" applyBorder="1" applyAlignment="1">
      <alignment horizontal="center"/>
    </xf>
    <xf numFmtId="0" fontId="30" fillId="13" borderId="2" xfId="0" applyFont="1" applyFill="1" applyBorder="1" applyAlignment="1">
      <alignment horizontal="center"/>
    </xf>
    <xf numFmtId="0" fontId="30" fillId="13" borderId="19" xfId="0" applyFont="1" applyFill="1" applyBorder="1" applyAlignment="1">
      <alignment horizontal="center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 t="str">
            <v/>
          </cell>
        </row>
        <row r="3">
          <cell r="P3">
            <v>53941596</v>
          </cell>
          <cell r="W3">
            <v>0</v>
          </cell>
          <cell r="AL3" t="str">
            <v/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 t="str">
            <v/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年0元"/>
      <sheetName val="基本資料"/>
      <sheetName val="資訊技術處-彙總"/>
      <sheetName val="Sheet1"/>
      <sheetName val="921021-93年營收預算-原版-分大小月"/>
      <sheetName val="基"/>
      <sheetName val="清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40"/>
  <sheetViews>
    <sheetView tabSelected="1" view="pageBreakPreview" zoomScale="68" zoomScaleNormal="82" zoomScaleSheetLayoutView="68" zoomScalePageLayoutView="0" workbookViewId="0" topLeftCell="A1">
      <pane xSplit="2" ySplit="6" topLeftCell="C2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42" sqref="A242"/>
    </sheetView>
  </sheetViews>
  <sheetFormatPr defaultColWidth="9.00390625" defaultRowHeight="15.75"/>
  <cols>
    <col min="1" max="1" width="97.625" style="2" customWidth="1"/>
    <col min="2" max="2" width="1.12109375" style="2" customWidth="1"/>
    <col min="3" max="3" width="14.00390625" style="3" customWidth="1"/>
    <col min="4" max="4" width="14.375" style="3" customWidth="1"/>
    <col min="5" max="5" width="13.75390625" style="3" customWidth="1"/>
    <col min="6" max="7" width="12.875" style="3" customWidth="1"/>
    <col min="8" max="8" width="1.37890625" style="3" customWidth="1"/>
    <col min="9" max="9" width="14.50390625" style="3" customWidth="1"/>
    <col min="10" max="10" width="14.00390625" style="3" customWidth="1"/>
    <col min="11" max="11" width="13.75390625" style="3" customWidth="1"/>
    <col min="12" max="12" width="14.75390625" style="3" customWidth="1"/>
    <col min="13" max="13" width="12.875" style="3" customWidth="1"/>
    <col min="14" max="16384" width="9.00390625" style="2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4"/>
    </row>
    <row r="4" spans="1:13" ht="16.5">
      <c r="A4" s="5" t="s">
        <v>7</v>
      </c>
      <c r="C4" s="47">
        <v>2018</v>
      </c>
      <c r="D4" s="48"/>
      <c r="E4" s="48"/>
      <c r="F4" s="48"/>
      <c r="G4" s="49"/>
      <c r="I4" s="47">
        <v>2017</v>
      </c>
      <c r="J4" s="48"/>
      <c r="K4" s="48"/>
      <c r="L4" s="48"/>
      <c r="M4" s="49"/>
    </row>
    <row r="5" spans="1:13" s="7" customFormat="1" ht="6.75" customHeight="1">
      <c r="A5" s="6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9" t="s">
        <v>42</v>
      </c>
      <c r="C6" s="10" t="s">
        <v>39</v>
      </c>
      <c r="D6" s="10" t="s">
        <v>40</v>
      </c>
      <c r="E6" s="10" t="s">
        <v>41</v>
      </c>
      <c r="F6" s="10" t="s">
        <v>43</v>
      </c>
      <c r="G6" s="10" t="s">
        <v>189</v>
      </c>
      <c r="I6" s="10" t="s">
        <v>44</v>
      </c>
      <c r="J6" s="10" t="s">
        <v>45</v>
      </c>
      <c r="K6" s="10" t="s">
        <v>46</v>
      </c>
      <c r="L6" s="10" t="s">
        <v>47</v>
      </c>
      <c r="M6" s="10" t="s">
        <v>189</v>
      </c>
    </row>
    <row r="7" spans="1:13" ht="15.75">
      <c r="A7" s="2" t="s">
        <v>31</v>
      </c>
      <c r="C7" s="11">
        <v>30306319</v>
      </c>
      <c r="D7" s="11">
        <v>28540108</v>
      </c>
      <c r="E7" s="11">
        <v>28319973</v>
      </c>
      <c r="F7" s="11"/>
      <c r="G7" s="11">
        <f>SUM(C7:F7)</f>
        <v>87166400</v>
      </c>
      <c r="H7" s="11"/>
      <c r="I7" s="11">
        <v>28840648</v>
      </c>
      <c r="J7" s="11">
        <v>27803886</v>
      </c>
      <c r="K7" s="11">
        <v>28763125</v>
      </c>
      <c r="L7" s="11"/>
      <c r="M7" s="11">
        <f>SUM(I7:L7)</f>
        <v>85407659</v>
      </c>
    </row>
    <row r="8" spans="1:13" ht="15.75">
      <c r="A8" s="2" t="s">
        <v>32</v>
      </c>
      <c r="C8" s="11">
        <v>21381896</v>
      </c>
      <c r="D8" s="11">
        <v>19592340</v>
      </c>
      <c r="E8" s="11">
        <v>20179285</v>
      </c>
      <c r="F8" s="11"/>
      <c r="G8" s="11">
        <f aca="true" t="shared" si="0" ref="G8:G25">SUM(C8:F8)</f>
        <v>61153521</v>
      </c>
      <c r="H8" s="11"/>
      <c r="I8" s="11">
        <v>19635839</v>
      </c>
      <c r="J8" s="11">
        <v>18914753</v>
      </c>
      <c r="K8" s="11">
        <v>19804600</v>
      </c>
      <c r="L8" s="11"/>
      <c r="M8" s="11">
        <f aca="true" t="shared" si="1" ref="M8:M25">SUM(I8:L8)</f>
        <v>58355192</v>
      </c>
    </row>
    <row r="9" spans="1:13" s="16" customFormat="1" ht="16.5">
      <c r="A9" s="16" t="s">
        <v>8</v>
      </c>
      <c r="C9" s="17">
        <v>8924423</v>
      </c>
      <c r="D9" s="18">
        <v>8947768</v>
      </c>
      <c r="E9" s="18">
        <f>E7-E8</f>
        <v>8140688</v>
      </c>
      <c r="F9" s="18"/>
      <c r="G9" s="18">
        <f t="shared" si="0"/>
        <v>26012879</v>
      </c>
      <c r="H9" s="19"/>
      <c r="I9" s="17">
        <v>9204809</v>
      </c>
      <c r="J9" s="18">
        <v>8889133</v>
      </c>
      <c r="K9" s="18">
        <f>K7-K8</f>
        <v>8958525</v>
      </c>
      <c r="L9" s="18"/>
      <c r="M9" s="18">
        <f t="shared" si="1"/>
        <v>27052467</v>
      </c>
    </row>
    <row r="10" spans="1:13" ht="15.75">
      <c r="A10" s="2" t="s">
        <v>33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>
      <c r="A11" s="14" t="s">
        <v>9</v>
      </c>
      <c r="C11" s="11">
        <f>2932363+30</f>
        <v>2932393</v>
      </c>
      <c r="D11" s="11">
        <v>2854667</v>
      </c>
      <c r="E11" s="11">
        <v>2715117</v>
      </c>
      <c r="F11" s="11"/>
      <c r="G11" s="11">
        <f t="shared" si="0"/>
        <v>8502177</v>
      </c>
      <c r="H11" s="11"/>
      <c r="I11" s="11">
        <v>3071601</v>
      </c>
      <c r="J11" s="11">
        <v>3014917</v>
      </c>
      <c r="K11" s="11">
        <v>3030514</v>
      </c>
      <c r="L11" s="11"/>
      <c r="M11" s="11">
        <f t="shared" si="1"/>
        <v>9117032</v>
      </c>
    </row>
    <row r="12" spans="1:13" ht="15.75">
      <c r="A12" s="14" t="s">
        <v>10</v>
      </c>
      <c r="C12" s="11">
        <v>1299120</v>
      </c>
      <c r="D12" s="11">
        <v>1280170</v>
      </c>
      <c r="E12" s="11">
        <v>1224373</v>
      </c>
      <c r="F12" s="11"/>
      <c r="G12" s="11">
        <f t="shared" si="0"/>
        <v>3803663</v>
      </c>
      <c r="H12" s="11"/>
      <c r="I12" s="11">
        <v>1273544</v>
      </c>
      <c r="J12" s="11">
        <v>1277621</v>
      </c>
      <c r="K12" s="11">
        <v>1282147</v>
      </c>
      <c r="L12" s="11"/>
      <c r="M12" s="11">
        <f t="shared" si="1"/>
        <v>3833312</v>
      </c>
    </row>
    <row r="13" spans="1:13" ht="15.75">
      <c r="A13" s="14" t="s">
        <v>11</v>
      </c>
      <c r="C13" s="11">
        <f>101115-30</f>
        <v>101085</v>
      </c>
      <c r="D13" s="11">
        <v>84385</v>
      </c>
      <c r="E13" s="11">
        <v>116726</v>
      </c>
      <c r="F13" s="11"/>
      <c r="G13" s="11">
        <f t="shared" si="0"/>
        <v>302196</v>
      </c>
      <c r="H13" s="11"/>
      <c r="I13" s="11">
        <v>0</v>
      </c>
      <c r="J13" s="11">
        <v>0</v>
      </c>
      <c r="K13" s="11">
        <v>0</v>
      </c>
      <c r="L13" s="11"/>
      <c r="M13" s="11">
        <f t="shared" si="1"/>
        <v>0</v>
      </c>
    </row>
    <row r="14" spans="1:13" ht="15.75">
      <c r="A14" s="15" t="s">
        <v>12</v>
      </c>
      <c r="C14" s="12">
        <v>4332598</v>
      </c>
      <c r="D14" s="13">
        <v>4219222</v>
      </c>
      <c r="E14" s="13">
        <f>SUM(E11:E13)</f>
        <v>4056216</v>
      </c>
      <c r="F14" s="13"/>
      <c r="G14" s="13">
        <f t="shared" si="0"/>
        <v>12608036</v>
      </c>
      <c r="H14" s="11"/>
      <c r="I14" s="12">
        <v>4345145</v>
      </c>
      <c r="J14" s="13">
        <v>4292538</v>
      </c>
      <c r="K14" s="13">
        <f>SUM(K11:K13)</f>
        <v>4312661</v>
      </c>
      <c r="L14" s="13"/>
      <c r="M14" s="13">
        <f t="shared" si="1"/>
        <v>12950344</v>
      </c>
    </row>
    <row r="15" spans="1:13" ht="15.75">
      <c r="A15" s="2" t="s">
        <v>13</v>
      </c>
      <c r="C15" s="11">
        <v>146877</v>
      </c>
      <c r="D15" s="11">
        <v>216626</v>
      </c>
      <c r="E15" s="11">
        <v>127321</v>
      </c>
      <c r="F15" s="11"/>
      <c r="G15" s="11">
        <f t="shared" si="0"/>
        <v>490824</v>
      </c>
      <c r="H15" s="11"/>
      <c r="I15" s="11">
        <v>214287</v>
      </c>
      <c r="J15" s="11">
        <v>297524</v>
      </c>
      <c r="K15" s="11">
        <v>175145</v>
      </c>
      <c r="L15" s="11"/>
      <c r="M15" s="11">
        <f t="shared" si="1"/>
        <v>686956</v>
      </c>
    </row>
    <row r="16" spans="1:13" s="16" customFormat="1" ht="16.5">
      <c r="A16" s="16" t="s">
        <v>14</v>
      </c>
      <c r="C16" s="17">
        <v>4738702</v>
      </c>
      <c r="D16" s="18">
        <v>4945172</v>
      </c>
      <c r="E16" s="18">
        <f>E9-E14+E15</f>
        <v>4211793</v>
      </c>
      <c r="F16" s="18"/>
      <c r="G16" s="18">
        <f t="shared" si="0"/>
        <v>13895667</v>
      </c>
      <c r="H16" s="19"/>
      <c r="I16" s="17">
        <v>5073951</v>
      </c>
      <c r="J16" s="18">
        <v>4894119</v>
      </c>
      <c r="K16" s="18">
        <f>K9-K14+K15</f>
        <v>4821009</v>
      </c>
      <c r="L16" s="18"/>
      <c r="M16" s="18">
        <f t="shared" si="1"/>
        <v>14789079</v>
      </c>
    </row>
    <row r="17" spans="1:13" ht="15.75">
      <c r="A17" s="2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>
      <c r="A18" s="14" t="s">
        <v>34</v>
      </c>
      <c r="C18" s="11">
        <v>36010</v>
      </c>
      <c r="D18" s="11">
        <v>41084</v>
      </c>
      <c r="E18" s="11">
        <v>112130</v>
      </c>
      <c r="F18" s="11"/>
      <c r="G18" s="11">
        <f t="shared" si="0"/>
        <v>189224</v>
      </c>
      <c r="H18" s="11"/>
      <c r="I18" s="11">
        <v>82823</v>
      </c>
      <c r="J18" s="11">
        <v>83765</v>
      </c>
      <c r="K18" s="11">
        <v>146361</v>
      </c>
      <c r="L18" s="11"/>
      <c r="M18" s="11">
        <f t="shared" si="1"/>
        <v>312949</v>
      </c>
    </row>
    <row r="19" spans="1:13" ht="15.75">
      <c r="A19" s="14" t="s">
        <v>35</v>
      </c>
      <c r="C19" s="11">
        <v>-50234</v>
      </c>
      <c r="D19" s="11">
        <v>-10284</v>
      </c>
      <c r="E19" s="11">
        <v>-37123</v>
      </c>
      <c r="F19" s="11"/>
      <c r="G19" s="11">
        <f t="shared" si="0"/>
        <v>-97641</v>
      </c>
      <c r="H19" s="11"/>
      <c r="I19" s="11">
        <v>-119139</v>
      </c>
      <c r="J19" s="11">
        <v>-37170</v>
      </c>
      <c r="K19" s="11">
        <v>-76309</v>
      </c>
      <c r="L19" s="11"/>
      <c r="M19" s="11">
        <f t="shared" si="1"/>
        <v>-232618</v>
      </c>
    </row>
    <row r="20" spans="1:13" ht="15.75">
      <c r="A20" s="14" t="s">
        <v>36</v>
      </c>
      <c r="C20" s="11">
        <v>-155754</v>
      </c>
      <c r="D20" s="11">
        <v>-144657</v>
      </c>
      <c r="E20" s="11">
        <v>-152687</v>
      </c>
      <c r="F20" s="11"/>
      <c r="G20" s="11">
        <f t="shared" si="0"/>
        <v>-453098</v>
      </c>
      <c r="H20" s="11"/>
      <c r="I20" s="11">
        <v>-160178</v>
      </c>
      <c r="J20" s="11">
        <v>-145817</v>
      </c>
      <c r="K20" s="11">
        <v>-152373</v>
      </c>
      <c r="L20" s="11"/>
      <c r="M20" s="11">
        <f t="shared" si="1"/>
        <v>-458368</v>
      </c>
    </row>
    <row r="21" spans="1:13" ht="15.75">
      <c r="A21" s="14" t="s">
        <v>16</v>
      </c>
      <c r="C21" s="11">
        <v>-4892</v>
      </c>
      <c r="D21" s="11">
        <v>-2945</v>
      </c>
      <c r="E21" s="11">
        <v>-41</v>
      </c>
      <c r="F21" s="11"/>
      <c r="G21" s="11">
        <f t="shared" si="0"/>
        <v>-7878</v>
      </c>
      <c r="H21" s="11"/>
      <c r="I21" s="11">
        <v>25728</v>
      </c>
      <c r="J21" s="11">
        <v>22192</v>
      </c>
      <c r="K21" s="11">
        <v>-9843</v>
      </c>
      <c r="L21" s="11"/>
      <c r="M21" s="11">
        <f t="shared" si="1"/>
        <v>38077</v>
      </c>
    </row>
    <row r="22" spans="1:13" ht="15.75">
      <c r="A22" s="2" t="s">
        <v>17</v>
      </c>
      <c r="C22" s="12">
        <v>-174870</v>
      </c>
      <c r="D22" s="12">
        <v>-116802</v>
      </c>
      <c r="E22" s="12">
        <f>SUM(E18:E21)</f>
        <v>-77721</v>
      </c>
      <c r="F22" s="12"/>
      <c r="G22" s="12">
        <f t="shared" si="0"/>
        <v>-369393</v>
      </c>
      <c r="H22" s="11"/>
      <c r="I22" s="12">
        <v>-170766</v>
      </c>
      <c r="J22" s="12">
        <v>-77030</v>
      </c>
      <c r="K22" s="12">
        <f>SUM(K18:K21)</f>
        <v>-92164</v>
      </c>
      <c r="L22" s="12"/>
      <c r="M22" s="12">
        <f t="shared" si="1"/>
        <v>-339960</v>
      </c>
    </row>
    <row r="23" spans="1:13" ht="15.75">
      <c r="A23" s="2" t="s">
        <v>18</v>
      </c>
      <c r="C23" s="11">
        <v>4563832</v>
      </c>
      <c r="D23" s="11">
        <v>4828370</v>
      </c>
      <c r="E23" s="44">
        <f>E16+E22</f>
        <v>4134072</v>
      </c>
      <c r="F23" s="44"/>
      <c r="G23" s="11">
        <f t="shared" si="0"/>
        <v>13526274</v>
      </c>
      <c r="H23" s="11"/>
      <c r="I23" s="11">
        <v>4903185</v>
      </c>
      <c r="J23" s="11">
        <v>4817089</v>
      </c>
      <c r="K23" s="11">
        <f>K16+K22</f>
        <v>4728845</v>
      </c>
      <c r="L23" s="11"/>
      <c r="M23" s="11">
        <f t="shared" si="1"/>
        <v>14449119</v>
      </c>
    </row>
    <row r="24" spans="1:13" ht="15.75">
      <c r="A24" s="2" t="s">
        <v>37</v>
      </c>
      <c r="C24" s="11">
        <v>900501</v>
      </c>
      <c r="D24" s="11">
        <v>786649</v>
      </c>
      <c r="E24" s="45">
        <v>680796</v>
      </c>
      <c r="F24" s="45"/>
      <c r="G24" s="11">
        <f t="shared" si="0"/>
        <v>2367946</v>
      </c>
      <c r="H24" s="11"/>
      <c r="I24" s="11">
        <v>761964</v>
      </c>
      <c r="J24" s="11">
        <v>780517</v>
      </c>
      <c r="K24" s="11">
        <v>615859</v>
      </c>
      <c r="L24" s="11"/>
      <c r="M24" s="11">
        <f t="shared" si="1"/>
        <v>2158340</v>
      </c>
    </row>
    <row r="25" spans="1:13" s="16" customFormat="1" ht="16.5">
      <c r="A25" s="16" t="s">
        <v>19</v>
      </c>
      <c r="C25" s="17">
        <v>3663331</v>
      </c>
      <c r="D25" s="18">
        <v>4041721</v>
      </c>
      <c r="E25" s="18">
        <f>E23-E24</f>
        <v>3453276</v>
      </c>
      <c r="F25" s="18"/>
      <c r="G25" s="18">
        <f t="shared" si="0"/>
        <v>11158328</v>
      </c>
      <c r="H25" s="19"/>
      <c r="I25" s="17">
        <v>4141221</v>
      </c>
      <c r="J25" s="18">
        <v>4036572</v>
      </c>
      <c r="K25" s="18">
        <f>K23-K24</f>
        <v>4112986</v>
      </c>
      <c r="L25" s="18"/>
      <c r="M25" s="18">
        <f t="shared" si="1"/>
        <v>12290779</v>
      </c>
    </row>
    <row r="26" spans="3:13" ht="15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>
      <c r="A27" s="2" t="s">
        <v>20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4" t="s">
        <v>21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>
      <c r="A29" s="34" t="s">
        <v>3</v>
      </c>
      <c r="C29" s="11">
        <v>18302</v>
      </c>
      <c r="D29" s="11">
        <v>0</v>
      </c>
      <c r="E29" s="11">
        <v>0</v>
      </c>
      <c r="F29" s="11"/>
      <c r="G29" s="11">
        <f aca="true" t="shared" si="2" ref="G29:G37">SUM(C29:F29)</f>
        <v>18302</v>
      </c>
      <c r="H29" s="11"/>
      <c r="I29" s="11">
        <v>0</v>
      </c>
      <c r="J29" s="11">
        <v>0</v>
      </c>
      <c r="K29" s="11">
        <v>0</v>
      </c>
      <c r="L29" s="11"/>
      <c r="M29" s="11">
        <f aca="true" t="shared" si="3" ref="M29:M37">SUM(I29:L29)</f>
        <v>0</v>
      </c>
    </row>
    <row r="30" spans="1:13" ht="15.75">
      <c r="A30" s="34" t="s">
        <v>22</v>
      </c>
      <c r="C30" s="11">
        <v>-123199</v>
      </c>
      <c r="D30" s="11">
        <v>-29855</v>
      </c>
      <c r="E30" s="11">
        <v>392201</v>
      </c>
      <c r="F30" s="11"/>
      <c r="G30" s="11">
        <f t="shared" si="2"/>
        <v>239147</v>
      </c>
      <c r="H30" s="11"/>
      <c r="I30" s="11">
        <v>0</v>
      </c>
      <c r="J30" s="11">
        <v>0</v>
      </c>
      <c r="K30" s="11">
        <v>0</v>
      </c>
      <c r="L30" s="11"/>
      <c r="M30" s="11">
        <f t="shared" si="3"/>
        <v>0</v>
      </c>
    </row>
    <row r="31" spans="1:13" ht="15.75">
      <c r="A31" s="34" t="s">
        <v>4</v>
      </c>
      <c r="C31" s="11">
        <v>-331</v>
      </c>
      <c r="D31" s="11">
        <v>-8703</v>
      </c>
      <c r="E31" s="11">
        <v>-3028</v>
      </c>
      <c r="F31" s="11"/>
      <c r="G31" s="11">
        <f t="shared" si="2"/>
        <v>-12062</v>
      </c>
      <c r="H31" s="11"/>
      <c r="I31" s="11">
        <v>0</v>
      </c>
      <c r="J31" s="11">
        <v>0</v>
      </c>
      <c r="K31" s="11">
        <v>0</v>
      </c>
      <c r="L31" s="11"/>
      <c r="M31" s="11">
        <f t="shared" si="3"/>
        <v>0</v>
      </c>
    </row>
    <row r="32" spans="1:13" ht="15.75">
      <c r="A32" s="14" t="s">
        <v>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34" t="s">
        <v>6</v>
      </c>
      <c r="C33" s="11">
        <v>16375</v>
      </c>
      <c r="D33" s="11">
        <v>-5961</v>
      </c>
      <c r="E33" s="11">
        <v>-26794</v>
      </c>
      <c r="F33" s="11"/>
      <c r="G33" s="11">
        <f t="shared" si="2"/>
        <v>-16380</v>
      </c>
      <c r="H33" s="11"/>
      <c r="I33" s="11">
        <v>-43920</v>
      </c>
      <c r="J33" s="11">
        <v>14999</v>
      </c>
      <c r="K33" s="11">
        <v>15966</v>
      </c>
      <c r="L33" s="11"/>
      <c r="M33" s="11">
        <f t="shared" si="3"/>
        <v>-12955</v>
      </c>
    </row>
    <row r="34" spans="1:13" ht="15.75">
      <c r="A34" s="34" t="s">
        <v>23</v>
      </c>
      <c r="C34" s="11">
        <v>0</v>
      </c>
      <c r="D34" s="11">
        <v>0</v>
      </c>
      <c r="E34" s="11">
        <v>0</v>
      </c>
      <c r="F34" s="11"/>
      <c r="G34" s="11">
        <f t="shared" si="2"/>
        <v>0</v>
      </c>
      <c r="H34" s="11"/>
      <c r="I34" s="11">
        <v>198982</v>
      </c>
      <c r="J34" s="11">
        <v>517036</v>
      </c>
      <c r="K34" s="11">
        <v>-235975</v>
      </c>
      <c r="L34" s="11"/>
      <c r="M34" s="11">
        <f t="shared" si="3"/>
        <v>480043</v>
      </c>
    </row>
    <row r="35" spans="1:13" ht="15.75">
      <c r="A35" s="34" t="s">
        <v>4</v>
      </c>
      <c r="C35" s="11">
        <v>-321</v>
      </c>
      <c r="D35" s="11">
        <v>-3203</v>
      </c>
      <c r="E35" s="11">
        <v>2288</v>
      </c>
      <c r="F35" s="11"/>
      <c r="G35" s="11">
        <f t="shared" si="2"/>
        <v>-1236</v>
      </c>
      <c r="H35" s="11"/>
      <c r="I35" s="11">
        <v>-2372</v>
      </c>
      <c r="J35" s="11">
        <v>-25066</v>
      </c>
      <c r="K35" s="11">
        <v>-1085</v>
      </c>
      <c r="L35" s="11"/>
      <c r="M35" s="11">
        <f t="shared" si="3"/>
        <v>-28523</v>
      </c>
    </row>
    <row r="36" spans="1:13" ht="15.75">
      <c r="A36" s="2" t="s">
        <v>24</v>
      </c>
      <c r="C36" s="12">
        <v>-89174</v>
      </c>
      <c r="D36" s="12">
        <v>-47722</v>
      </c>
      <c r="E36" s="12">
        <f>SUM(E29:E35)</f>
        <v>364667</v>
      </c>
      <c r="F36" s="13"/>
      <c r="G36" s="12">
        <f t="shared" si="2"/>
        <v>227771</v>
      </c>
      <c r="H36" s="11"/>
      <c r="I36" s="12">
        <v>152690</v>
      </c>
      <c r="J36" s="13">
        <v>506969</v>
      </c>
      <c r="K36" s="46">
        <f>SUM(K29:K35)</f>
        <v>-221094</v>
      </c>
      <c r="L36" s="13"/>
      <c r="M36" s="13">
        <f t="shared" si="3"/>
        <v>438565</v>
      </c>
    </row>
    <row r="37" spans="1:13" s="16" customFormat="1" ht="17.25" thickBot="1">
      <c r="A37" s="16" t="s">
        <v>25</v>
      </c>
      <c r="C37" s="20">
        <v>3574157</v>
      </c>
      <c r="D37" s="21">
        <v>3993999</v>
      </c>
      <c r="E37" s="21">
        <f>E36+E25</f>
        <v>3817943</v>
      </c>
      <c r="F37" s="21"/>
      <c r="G37" s="21">
        <f t="shared" si="2"/>
        <v>11386099</v>
      </c>
      <c r="H37" s="19"/>
      <c r="I37" s="20">
        <v>4293911</v>
      </c>
      <c r="J37" s="21">
        <v>4543541</v>
      </c>
      <c r="K37" s="21">
        <f>K36+K25</f>
        <v>3891892</v>
      </c>
      <c r="L37" s="21"/>
      <c r="M37" s="21">
        <f t="shared" si="3"/>
        <v>12729344</v>
      </c>
    </row>
    <row r="38" spans="3:13" ht="16.5" thickTop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2" t="s">
        <v>26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4" t="s">
        <v>27</v>
      </c>
      <c r="C40" s="11">
        <v>3481360</v>
      </c>
      <c r="D40" s="11">
        <v>3796878</v>
      </c>
      <c r="E40" s="11">
        <v>3273365</v>
      </c>
      <c r="F40" s="11"/>
      <c r="G40" s="11">
        <f>SUM(C40:F40)</f>
        <v>10551603</v>
      </c>
      <c r="H40" s="11"/>
      <c r="I40" s="11">
        <v>3961174</v>
      </c>
      <c r="J40" s="11">
        <v>3828007</v>
      </c>
      <c r="K40" s="11">
        <v>3961394</v>
      </c>
      <c r="L40" s="11"/>
      <c r="M40" s="11">
        <f>SUM(I40:L40)</f>
        <v>11750575</v>
      </c>
    </row>
    <row r="41" spans="1:13" ht="15.75">
      <c r="A41" s="14" t="s">
        <v>2</v>
      </c>
      <c r="C41" s="11">
        <v>181971</v>
      </c>
      <c r="D41" s="11">
        <v>244843</v>
      </c>
      <c r="E41" s="11">
        <v>179911</v>
      </c>
      <c r="F41" s="11"/>
      <c r="G41" s="11">
        <f>SUM(C41:F41)</f>
        <v>606725</v>
      </c>
      <c r="H41" s="11"/>
      <c r="I41" s="11">
        <v>180047</v>
      </c>
      <c r="J41" s="11">
        <v>208565</v>
      </c>
      <c r="K41" s="11">
        <v>151592</v>
      </c>
      <c r="L41" s="11"/>
      <c r="M41" s="11">
        <f>SUM(I41:L41)</f>
        <v>540204</v>
      </c>
    </row>
    <row r="42" spans="3:13" ht="16.5" thickBot="1">
      <c r="C42" s="22">
        <v>3663331</v>
      </c>
      <c r="D42" s="23">
        <v>4041721</v>
      </c>
      <c r="E42" s="23">
        <f>SUM(E40:E41)</f>
        <v>3453276</v>
      </c>
      <c r="F42" s="23"/>
      <c r="G42" s="23">
        <f>SUM(C42:F42)</f>
        <v>11158328</v>
      </c>
      <c r="H42" s="11"/>
      <c r="I42" s="22">
        <v>4141221</v>
      </c>
      <c r="J42" s="23">
        <v>4036572</v>
      </c>
      <c r="K42" s="23">
        <f>SUM(K40:K41)</f>
        <v>4112986</v>
      </c>
      <c r="L42" s="23"/>
      <c r="M42" s="23">
        <f>SUM(I42:L42)</f>
        <v>12290779</v>
      </c>
    </row>
    <row r="43" spans="3:13" ht="16.5" thickTop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>
      <c r="A44" s="2" t="s">
        <v>28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>
      <c r="A45" s="14" t="s">
        <v>27</v>
      </c>
      <c r="C45" s="11">
        <v>3387736</v>
      </c>
      <c r="D45" s="11">
        <v>3761351</v>
      </c>
      <c r="E45" s="11">
        <v>3654386</v>
      </c>
      <c r="F45" s="11"/>
      <c r="G45" s="11">
        <f>SUM(C45:F45)</f>
        <v>10803473</v>
      </c>
      <c r="H45" s="11"/>
      <c r="I45" s="11">
        <v>4144207</v>
      </c>
      <c r="J45" s="11">
        <v>4331859</v>
      </c>
      <c r="K45" s="11">
        <v>3733706</v>
      </c>
      <c r="L45" s="11"/>
      <c r="M45" s="11">
        <f>SUM(I45:L45)</f>
        <v>12209772</v>
      </c>
    </row>
    <row r="46" spans="1:13" ht="15.75">
      <c r="A46" s="14" t="s">
        <v>2</v>
      </c>
      <c r="C46" s="11">
        <v>186421</v>
      </c>
      <c r="D46" s="11">
        <v>232648</v>
      </c>
      <c r="E46" s="11">
        <v>163557</v>
      </c>
      <c r="F46" s="11"/>
      <c r="G46" s="11">
        <f>SUM(C46:F46)</f>
        <v>582626</v>
      </c>
      <c r="H46" s="11"/>
      <c r="I46" s="11">
        <v>149704</v>
      </c>
      <c r="J46" s="11">
        <v>211682</v>
      </c>
      <c r="K46" s="11">
        <v>158186</v>
      </c>
      <c r="L46" s="11"/>
      <c r="M46" s="11">
        <f>SUM(I46:L46)</f>
        <v>519572</v>
      </c>
    </row>
    <row r="47" spans="3:13" ht="16.5" thickBot="1">
      <c r="C47" s="22">
        <v>3574157</v>
      </c>
      <c r="D47" s="23">
        <v>3993999</v>
      </c>
      <c r="E47" s="23">
        <f>SUM(E45:E46)</f>
        <v>3817943</v>
      </c>
      <c r="F47" s="23"/>
      <c r="G47" s="23">
        <f>SUM(C47:F47)</f>
        <v>11386099</v>
      </c>
      <c r="H47" s="11"/>
      <c r="I47" s="22">
        <v>4293911</v>
      </c>
      <c r="J47" s="23">
        <v>4543541</v>
      </c>
      <c r="K47" s="23">
        <f>SUM(K45:K46)</f>
        <v>3891892</v>
      </c>
      <c r="L47" s="23"/>
      <c r="M47" s="23">
        <f>SUM(I47:L47)</f>
        <v>12729344</v>
      </c>
    </row>
    <row r="48" spans="3:13" ht="16.5" thickTop="1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.75">
      <c r="A49" s="2" t="s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6.5" thickBot="1">
      <c r="A50" s="14" t="s">
        <v>29</v>
      </c>
      <c r="C50" s="24">
        <v>1.28</v>
      </c>
      <c r="D50" s="24">
        <v>1.39</v>
      </c>
      <c r="E50" s="24">
        <v>1.21</v>
      </c>
      <c r="F50" s="24"/>
      <c r="G50" s="24">
        <f>SUM(C50:F50)</f>
        <v>3.88</v>
      </c>
      <c r="H50" s="11"/>
      <c r="I50" s="24">
        <v>1.46</v>
      </c>
      <c r="J50" s="24">
        <v>1.4</v>
      </c>
      <c r="K50" s="24">
        <v>1.46</v>
      </c>
      <c r="L50" s="24"/>
      <c r="M50" s="24">
        <f>SUM(I50:L50)</f>
        <v>4.32</v>
      </c>
    </row>
    <row r="51" spans="1:13" ht="17.25" thickBot="1" thickTop="1">
      <c r="A51" s="14" t="s">
        <v>30</v>
      </c>
      <c r="C51" s="25">
        <v>1.24</v>
      </c>
      <c r="D51" s="25">
        <v>1.36</v>
      </c>
      <c r="E51" s="25">
        <v>1.16</v>
      </c>
      <c r="F51" s="25"/>
      <c r="G51" s="25">
        <f>SUM(C51:F51)</f>
        <v>3.76</v>
      </c>
      <c r="H51" s="11"/>
      <c r="I51" s="25">
        <v>1.41</v>
      </c>
      <c r="J51" s="25">
        <v>1.37</v>
      </c>
      <c r="K51" s="25">
        <v>1.41</v>
      </c>
      <c r="L51" s="25"/>
      <c r="M51" s="25">
        <f>SUM(I51:L51)</f>
        <v>4.19</v>
      </c>
    </row>
    <row r="52" ht="16.5" thickTop="1"/>
    <row r="54" spans="1:13" ht="16.5">
      <c r="A54" s="5" t="s">
        <v>48</v>
      </c>
      <c r="C54" s="26">
        <v>43190</v>
      </c>
      <c r="D54" s="26">
        <v>43281</v>
      </c>
      <c r="E54" s="26">
        <v>43373</v>
      </c>
      <c r="F54" s="26">
        <v>43465</v>
      </c>
      <c r="G54" s="2"/>
      <c r="I54" s="10" t="s">
        <v>99</v>
      </c>
      <c r="J54" s="10" t="s">
        <v>100</v>
      </c>
      <c r="K54" s="10" t="s">
        <v>101</v>
      </c>
      <c r="L54" s="10" t="s">
        <v>102</v>
      </c>
      <c r="M54" s="2"/>
    </row>
    <row r="55" spans="1:13" s="7" customFormat="1" ht="6.75" customHeight="1">
      <c r="A55" s="6"/>
      <c r="C55" s="8"/>
      <c r="D55" s="8"/>
      <c r="E55" s="8"/>
      <c r="F55" s="8"/>
      <c r="G55" s="8"/>
      <c r="H55" s="8"/>
      <c r="I55" s="2"/>
      <c r="J55" s="2"/>
      <c r="K55" s="2"/>
      <c r="L55" s="2"/>
      <c r="M55" s="2"/>
    </row>
    <row r="56" spans="1:13" ht="15.75">
      <c r="A56" s="9" t="s">
        <v>49</v>
      </c>
      <c r="C56" s="2"/>
      <c r="D56" s="2"/>
      <c r="E56" s="2"/>
      <c r="F56" s="2"/>
      <c r="G56" s="2"/>
      <c r="I56" s="2"/>
      <c r="J56" s="2"/>
      <c r="K56" s="2"/>
      <c r="L56" s="2"/>
      <c r="M56" s="2"/>
    </row>
    <row r="57" ht="15.75">
      <c r="M57" s="2"/>
    </row>
    <row r="58" ht="15.75">
      <c r="A58" s="2" t="s">
        <v>50</v>
      </c>
    </row>
    <row r="59" spans="1:12" ht="15.75">
      <c r="A59" s="14" t="s">
        <v>84</v>
      </c>
      <c r="C59" s="11">
        <v>7663871</v>
      </c>
      <c r="D59" s="11">
        <v>7620142</v>
      </c>
      <c r="E59" s="11">
        <v>5935009</v>
      </c>
      <c r="F59" s="11"/>
      <c r="G59" s="11"/>
      <c r="H59" s="11"/>
      <c r="I59" s="11">
        <v>7927369</v>
      </c>
      <c r="J59" s="11">
        <v>6180027</v>
      </c>
      <c r="K59" s="11">
        <v>5973335</v>
      </c>
      <c r="L59" s="11">
        <v>6631544</v>
      </c>
    </row>
    <row r="60" spans="1:12" ht="15.75">
      <c r="A60" s="14" t="s">
        <v>64</v>
      </c>
      <c r="C60" s="11">
        <v>698807</v>
      </c>
      <c r="D60" s="42">
        <v>131527</v>
      </c>
      <c r="E60" s="11">
        <v>87365</v>
      </c>
      <c r="F60" s="11"/>
      <c r="G60" s="11"/>
      <c r="H60" s="11"/>
      <c r="I60" s="11">
        <v>0</v>
      </c>
      <c r="J60" s="11">
        <v>3035</v>
      </c>
      <c r="K60" s="11">
        <v>353</v>
      </c>
      <c r="L60" s="11">
        <v>0</v>
      </c>
    </row>
    <row r="61" spans="1:12" ht="15.75">
      <c r="A61" s="14" t="s">
        <v>183</v>
      </c>
      <c r="C61" s="11">
        <v>269895</v>
      </c>
      <c r="D61" s="11">
        <v>253377</v>
      </c>
      <c r="E61" s="11">
        <v>252247</v>
      </c>
      <c r="F61" s="11"/>
      <c r="G61" s="11"/>
      <c r="H61" s="11"/>
      <c r="I61" s="11">
        <v>0</v>
      </c>
      <c r="J61" s="11">
        <v>0</v>
      </c>
      <c r="K61" s="11">
        <v>0</v>
      </c>
      <c r="L61" s="11">
        <v>0</v>
      </c>
    </row>
    <row r="62" spans="1:12" ht="15.75">
      <c r="A62" s="14" t="s">
        <v>85</v>
      </c>
      <c r="C62" s="11">
        <v>0</v>
      </c>
      <c r="D62" s="11">
        <v>0</v>
      </c>
      <c r="E62" s="11" t="s">
        <v>184</v>
      </c>
      <c r="F62" s="11"/>
      <c r="G62" s="11"/>
      <c r="H62" s="11"/>
      <c r="I62" s="11">
        <v>1221063</v>
      </c>
      <c r="J62" s="11">
        <v>1027733</v>
      </c>
      <c r="K62" s="11">
        <v>1118783</v>
      </c>
      <c r="L62" s="11">
        <v>1104467</v>
      </c>
    </row>
    <row r="63" spans="1:12" ht="15.75">
      <c r="A63" s="14" t="s">
        <v>86</v>
      </c>
      <c r="C63" s="11">
        <v>6431049</v>
      </c>
      <c r="D63" s="11">
        <v>5898363</v>
      </c>
      <c r="E63" s="11">
        <v>5645634</v>
      </c>
      <c r="F63" s="11"/>
      <c r="G63" s="11"/>
      <c r="H63" s="11"/>
      <c r="I63" s="11">
        <v>0</v>
      </c>
      <c r="J63" s="11">
        <v>0</v>
      </c>
      <c r="K63" s="11">
        <v>0</v>
      </c>
      <c r="L63" s="11">
        <v>0</v>
      </c>
    </row>
    <row r="64" spans="1:12" ht="15.75">
      <c r="A64" s="14" t="s">
        <v>54</v>
      </c>
      <c r="C64" s="11">
        <v>0</v>
      </c>
      <c r="D64" s="11">
        <v>0</v>
      </c>
      <c r="E64" s="11" t="s">
        <v>184</v>
      </c>
      <c r="F64" s="11"/>
      <c r="G64" s="11"/>
      <c r="H64" s="11"/>
      <c r="I64" s="11">
        <v>0</v>
      </c>
      <c r="J64" s="11">
        <v>434073</v>
      </c>
      <c r="K64" s="11">
        <v>453291</v>
      </c>
      <c r="L64" s="11">
        <v>465654</v>
      </c>
    </row>
    <row r="65" spans="1:12" ht="15.75">
      <c r="A65" s="14" t="s">
        <v>87</v>
      </c>
      <c r="C65" s="11">
        <v>7680021</v>
      </c>
      <c r="D65" s="11">
        <v>7448645</v>
      </c>
      <c r="E65" s="11">
        <v>7669514</v>
      </c>
      <c r="F65" s="11"/>
      <c r="G65" s="11"/>
      <c r="H65" s="11"/>
      <c r="I65" s="11">
        <v>14554547</v>
      </c>
      <c r="J65" s="11">
        <v>14435663</v>
      </c>
      <c r="K65" s="11">
        <v>14574763</v>
      </c>
      <c r="L65" s="11">
        <v>14571025</v>
      </c>
    </row>
    <row r="66" spans="1:12" ht="15.75">
      <c r="A66" s="14" t="s">
        <v>56</v>
      </c>
      <c r="C66" s="11">
        <v>131138</v>
      </c>
      <c r="D66" s="11">
        <v>131047</v>
      </c>
      <c r="E66" s="11">
        <v>128782</v>
      </c>
      <c r="F66" s="11"/>
      <c r="G66" s="11"/>
      <c r="H66" s="11"/>
      <c r="I66" s="11">
        <v>212073</v>
      </c>
      <c r="J66" s="11">
        <v>133642</v>
      </c>
      <c r="K66" s="11">
        <v>126513</v>
      </c>
      <c r="L66" s="11">
        <v>106475</v>
      </c>
    </row>
    <row r="67" spans="1:12" ht="15.75">
      <c r="A67" s="14" t="s">
        <v>88</v>
      </c>
      <c r="C67" s="11">
        <v>1264735</v>
      </c>
      <c r="D67" s="11">
        <v>1415939</v>
      </c>
      <c r="E67" s="11">
        <v>1792005</v>
      </c>
      <c r="F67" s="11"/>
      <c r="G67" s="11"/>
      <c r="H67" s="11"/>
      <c r="I67" s="11">
        <v>1049408</v>
      </c>
      <c r="J67" s="11">
        <v>1155432</v>
      </c>
      <c r="K67" s="11">
        <v>1223826</v>
      </c>
      <c r="L67" s="11">
        <v>1791718</v>
      </c>
    </row>
    <row r="68" spans="1:12" ht="15.75">
      <c r="A68" s="14" t="s">
        <v>89</v>
      </c>
      <c r="C68" s="11">
        <v>3983505</v>
      </c>
      <c r="D68" s="11">
        <v>3581270</v>
      </c>
      <c r="E68" s="11">
        <v>3272541</v>
      </c>
      <c r="F68" s="11"/>
      <c r="G68" s="11"/>
      <c r="H68" s="11"/>
      <c r="I68" s="11">
        <v>3815867</v>
      </c>
      <c r="J68" s="11">
        <v>3082635</v>
      </c>
      <c r="K68" s="11">
        <v>3153737</v>
      </c>
      <c r="L68" s="11">
        <v>4331809</v>
      </c>
    </row>
    <row r="69" spans="1:12" ht="15.75">
      <c r="A69" s="14" t="s">
        <v>90</v>
      </c>
      <c r="C69" s="11">
        <v>715330</v>
      </c>
      <c r="D69" s="11">
        <v>721914</v>
      </c>
      <c r="E69" s="11">
        <v>818268</v>
      </c>
      <c r="F69" s="11"/>
      <c r="G69" s="11"/>
      <c r="H69" s="11"/>
      <c r="I69" s="11">
        <v>689201</v>
      </c>
      <c r="J69" s="11">
        <v>719076</v>
      </c>
      <c r="K69" s="11">
        <v>901191</v>
      </c>
      <c r="L69" s="11">
        <v>506343</v>
      </c>
    </row>
    <row r="70" spans="1:12" ht="15.75">
      <c r="A70" s="14" t="s">
        <v>59</v>
      </c>
      <c r="C70" s="11">
        <v>0</v>
      </c>
      <c r="D70" s="11">
        <v>0</v>
      </c>
      <c r="E70" s="11">
        <v>2571</v>
      </c>
      <c r="F70" s="11"/>
      <c r="G70" s="11"/>
      <c r="H70" s="11"/>
      <c r="I70" s="11">
        <v>0</v>
      </c>
      <c r="J70" s="11">
        <v>0</v>
      </c>
      <c r="K70" s="11">
        <v>0</v>
      </c>
      <c r="L70" s="11">
        <v>1737</v>
      </c>
    </row>
    <row r="71" spans="1:12" ht="15.75">
      <c r="A71" s="14" t="s">
        <v>91</v>
      </c>
      <c r="C71" s="11">
        <v>2247950</v>
      </c>
      <c r="D71" s="11">
        <v>1371426</v>
      </c>
      <c r="E71" s="11">
        <v>410161</v>
      </c>
      <c r="F71" s="11"/>
      <c r="G71" s="11"/>
      <c r="H71" s="11"/>
      <c r="I71" s="11">
        <v>3067716</v>
      </c>
      <c r="J71" s="11">
        <v>2981390</v>
      </c>
      <c r="K71" s="11">
        <v>2932895</v>
      </c>
      <c r="L71" s="11">
        <v>2794954</v>
      </c>
    </row>
    <row r="72" spans="1:12" ht="15.75">
      <c r="A72" s="14" t="s">
        <v>186</v>
      </c>
      <c r="C72" s="11">
        <v>129385</v>
      </c>
      <c r="D72" s="11">
        <v>908554</v>
      </c>
      <c r="E72" s="11">
        <v>959692</v>
      </c>
      <c r="F72" s="11"/>
      <c r="G72" s="11"/>
      <c r="H72" s="11"/>
      <c r="I72" s="11">
        <v>45929</v>
      </c>
      <c r="J72" s="11">
        <v>31527</v>
      </c>
      <c r="K72" s="11">
        <v>36978</v>
      </c>
      <c r="L72" s="11">
        <v>45391</v>
      </c>
    </row>
    <row r="73" spans="1:13" s="16" customFormat="1" ht="16.5">
      <c r="A73" s="16" t="s">
        <v>62</v>
      </c>
      <c r="C73" s="27">
        <v>31215686</v>
      </c>
      <c r="D73" s="27">
        <f>SUM(D59:D72)</f>
        <v>29482204</v>
      </c>
      <c r="E73" s="27">
        <f>SUM(E59:E72)</f>
        <v>26973789</v>
      </c>
      <c r="F73" s="27"/>
      <c r="G73" s="19"/>
      <c r="H73" s="19"/>
      <c r="I73" s="27">
        <v>32583173</v>
      </c>
      <c r="J73" s="27">
        <f>SUM(J59:J72)</f>
        <v>30184233</v>
      </c>
      <c r="K73" s="27">
        <f>SUM(K59:K72)</f>
        <v>30495665</v>
      </c>
      <c r="L73" s="27">
        <v>32351117</v>
      </c>
      <c r="M73" s="28"/>
    </row>
    <row r="74" spans="3:12" ht="15.75"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2" t="s">
        <v>63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14" t="s">
        <v>64</v>
      </c>
      <c r="C76" s="11">
        <v>0</v>
      </c>
      <c r="D76" s="11">
        <v>0</v>
      </c>
      <c r="E76" s="11">
        <v>0</v>
      </c>
      <c r="F76" s="11"/>
      <c r="G76" s="11"/>
      <c r="H76" s="11"/>
      <c r="I76" s="11">
        <v>24482</v>
      </c>
      <c r="J76" s="11">
        <v>0</v>
      </c>
      <c r="K76" s="11">
        <v>0</v>
      </c>
      <c r="L76" s="11">
        <v>0</v>
      </c>
    </row>
    <row r="77" spans="1:12" ht="15.75">
      <c r="A77" s="14" t="s">
        <v>187</v>
      </c>
      <c r="C77" s="11">
        <v>4421430</v>
      </c>
      <c r="D77" s="11">
        <v>4426897</v>
      </c>
      <c r="E77" s="11">
        <v>4819168</v>
      </c>
      <c r="F77" s="11"/>
      <c r="G77" s="11"/>
      <c r="H77" s="11"/>
      <c r="I77" s="11">
        <v>0</v>
      </c>
      <c r="J77" s="11">
        <v>0</v>
      </c>
      <c r="K77" s="11">
        <v>0</v>
      </c>
      <c r="L77" s="11">
        <v>0</v>
      </c>
    </row>
    <row r="78" spans="1:12" ht="15.75">
      <c r="A78" s="14" t="s">
        <v>85</v>
      </c>
      <c r="C78" s="11">
        <v>0</v>
      </c>
      <c r="D78" s="11">
        <v>0</v>
      </c>
      <c r="E78" s="11" t="s">
        <v>184</v>
      </c>
      <c r="F78" s="11"/>
      <c r="G78" s="11"/>
      <c r="H78" s="11"/>
      <c r="I78" s="11">
        <v>3404137</v>
      </c>
      <c r="J78" s="11">
        <v>4725368</v>
      </c>
      <c r="K78" s="11">
        <v>4498343</v>
      </c>
      <c r="L78" s="11">
        <v>4384641</v>
      </c>
    </row>
    <row r="79" spans="1:12" ht="15.75">
      <c r="A79" s="14" t="s">
        <v>86</v>
      </c>
      <c r="C79" s="11">
        <v>3890682</v>
      </c>
      <c r="D79" s="11">
        <v>3412662</v>
      </c>
      <c r="E79" s="11">
        <v>3233184</v>
      </c>
      <c r="F79" s="11"/>
      <c r="G79" s="11"/>
      <c r="H79" s="11"/>
      <c r="I79" s="11">
        <v>0</v>
      </c>
      <c r="J79" s="11">
        <v>0</v>
      </c>
      <c r="K79" s="11">
        <v>0</v>
      </c>
      <c r="L79" s="11">
        <v>0</v>
      </c>
    </row>
    <row r="80" spans="1:12" ht="15.75">
      <c r="A80" s="14" t="s">
        <v>69</v>
      </c>
      <c r="C80" s="11">
        <v>0</v>
      </c>
      <c r="D80" s="11">
        <v>0</v>
      </c>
      <c r="E80" s="11" t="s">
        <v>184</v>
      </c>
      <c r="F80" s="11"/>
      <c r="G80" s="11"/>
      <c r="H80" s="11"/>
      <c r="I80" s="11">
        <v>188548</v>
      </c>
      <c r="J80" s="11">
        <v>188548</v>
      </c>
      <c r="K80" s="11">
        <v>177401</v>
      </c>
      <c r="L80" s="11">
        <v>171221</v>
      </c>
    </row>
    <row r="81" spans="1:12" ht="15.75">
      <c r="A81" s="14" t="s">
        <v>54</v>
      </c>
      <c r="C81" s="11">
        <v>0</v>
      </c>
      <c r="D81" s="11">
        <v>0</v>
      </c>
      <c r="E81" s="11" t="s">
        <v>184</v>
      </c>
      <c r="F81" s="11"/>
      <c r="G81" s="11"/>
      <c r="H81" s="11"/>
      <c r="I81" s="11">
        <v>415453</v>
      </c>
      <c r="J81" s="11">
        <v>0</v>
      </c>
      <c r="K81" s="11">
        <v>0</v>
      </c>
      <c r="L81" s="11">
        <v>0</v>
      </c>
    </row>
    <row r="82" spans="1:12" ht="15.75">
      <c r="A82" s="14" t="s">
        <v>71</v>
      </c>
      <c r="C82" s="11">
        <v>1462511</v>
      </c>
      <c r="D82" s="11">
        <v>1441656</v>
      </c>
      <c r="E82" s="11">
        <v>1400912</v>
      </c>
      <c r="F82" s="11"/>
      <c r="G82" s="11"/>
      <c r="H82" s="11"/>
      <c r="I82" s="11">
        <v>1548477</v>
      </c>
      <c r="J82" s="11">
        <v>1559841</v>
      </c>
      <c r="K82" s="11">
        <v>1544542</v>
      </c>
      <c r="L82" s="11">
        <v>1493852</v>
      </c>
    </row>
    <row r="83" spans="1:12" ht="15.75">
      <c r="A83" s="14" t="s">
        <v>92</v>
      </c>
      <c r="C83" s="11">
        <v>40465255</v>
      </c>
      <c r="D83" s="11">
        <v>40136877</v>
      </c>
      <c r="E83" s="11">
        <v>39477725</v>
      </c>
      <c r="F83" s="11"/>
      <c r="G83" s="11"/>
      <c r="H83" s="11"/>
      <c r="I83" s="11">
        <v>42061746</v>
      </c>
      <c r="J83" s="11">
        <v>42399148</v>
      </c>
      <c r="K83" s="11">
        <v>42092522</v>
      </c>
      <c r="L83" s="11">
        <v>41603421</v>
      </c>
    </row>
    <row r="84" spans="1:12" ht="15.75">
      <c r="A84" s="14" t="s">
        <v>93</v>
      </c>
      <c r="C84" s="11">
        <v>2959073</v>
      </c>
      <c r="D84" s="11">
        <v>2980557</v>
      </c>
      <c r="E84" s="11">
        <v>2991627</v>
      </c>
      <c r="F84" s="11"/>
      <c r="G84" s="11"/>
      <c r="H84" s="11"/>
      <c r="I84" s="11">
        <v>2940411</v>
      </c>
      <c r="J84" s="11">
        <v>2972336</v>
      </c>
      <c r="K84" s="11">
        <v>2967958</v>
      </c>
      <c r="L84" s="11">
        <v>2964035</v>
      </c>
    </row>
    <row r="85" spans="1:12" ht="15.75">
      <c r="A85" s="14" t="s">
        <v>94</v>
      </c>
      <c r="C85" s="11">
        <v>42919830</v>
      </c>
      <c r="D85" s="11">
        <v>42044463</v>
      </c>
      <c r="E85" s="11">
        <v>41286668</v>
      </c>
      <c r="F85" s="11"/>
      <c r="G85" s="11"/>
      <c r="H85" s="11"/>
      <c r="I85" s="11">
        <v>37198897</v>
      </c>
      <c r="J85" s="11">
        <v>36533484</v>
      </c>
      <c r="K85" s="11">
        <v>35821329</v>
      </c>
      <c r="L85" s="11">
        <v>43670580</v>
      </c>
    </row>
    <row r="86" spans="1:12" ht="15.75">
      <c r="A86" s="14" t="s">
        <v>95</v>
      </c>
      <c r="C86" s="11">
        <v>15845930</v>
      </c>
      <c r="D86" s="11">
        <v>15845930</v>
      </c>
      <c r="E86" s="11">
        <v>15872595</v>
      </c>
      <c r="F86" s="11"/>
      <c r="G86" s="11"/>
      <c r="H86" s="11"/>
      <c r="I86" s="11">
        <v>15845930</v>
      </c>
      <c r="J86" s="11">
        <v>15845930</v>
      </c>
      <c r="K86" s="11">
        <v>15845930</v>
      </c>
      <c r="L86" s="11">
        <v>15845930</v>
      </c>
    </row>
    <row r="87" spans="1:12" ht="15.75">
      <c r="A87" s="14" t="s">
        <v>96</v>
      </c>
      <c r="C87" s="11">
        <v>5830518</v>
      </c>
      <c r="D87" s="11">
        <v>5870301</v>
      </c>
      <c r="E87" s="11">
        <v>5773880</v>
      </c>
      <c r="F87" s="11"/>
      <c r="G87" s="11"/>
      <c r="H87" s="11"/>
      <c r="I87" s="11">
        <v>5861950</v>
      </c>
      <c r="J87" s="11">
        <v>5903880</v>
      </c>
      <c r="K87" s="11">
        <v>5869253</v>
      </c>
      <c r="L87" s="11">
        <v>5856310</v>
      </c>
    </row>
    <row r="88" spans="1:12" ht="15.75">
      <c r="A88" s="14" t="s">
        <v>75</v>
      </c>
      <c r="C88" s="11">
        <v>919631</v>
      </c>
      <c r="D88" s="11">
        <v>840475</v>
      </c>
      <c r="E88" s="11">
        <v>818450</v>
      </c>
      <c r="F88" s="11"/>
      <c r="G88" s="11"/>
      <c r="H88" s="11"/>
      <c r="I88" s="11">
        <v>702500</v>
      </c>
      <c r="J88" s="11">
        <v>676813</v>
      </c>
      <c r="K88" s="11">
        <v>674000</v>
      </c>
      <c r="L88" s="11">
        <v>820244</v>
      </c>
    </row>
    <row r="89" spans="1:12" ht="15.75">
      <c r="A89" s="14" t="s">
        <v>97</v>
      </c>
      <c r="C89" s="11">
        <v>3920540</v>
      </c>
      <c r="D89" s="11">
        <v>3568033</v>
      </c>
      <c r="E89" s="11">
        <v>3266998</v>
      </c>
      <c r="F89" s="11"/>
      <c r="G89" s="11"/>
      <c r="H89" s="11"/>
      <c r="I89" s="11">
        <v>0</v>
      </c>
      <c r="J89" s="11">
        <v>0</v>
      </c>
      <c r="K89" s="11">
        <v>0</v>
      </c>
      <c r="L89" s="11">
        <v>0</v>
      </c>
    </row>
    <row r="90" spans="1:12" ht="15.75">
      <c r="A90" s="14" t="s">
        <v>91</v>
      </c>
      <c r="C90" s="11">
        <v>113676</v>
      </c>
      <c r="D90" s="11">
        <v>129845</v>
      </c>
      <c r="E90" s="11">
        <v>130587</v>
      </c>
      <c r="F90" s="11"/>
      <c r="G90" s="11"/>
      <c r="H90" s="11"/>
      <c r="I90" s="11">
        <v>118664</v>
      </c>
      <c r="J90" s="11">
        <v>129340</v>
      </c>
      <c r="K90" s="11">
        <v>128819</v>
      </c>
      <c r="L90" s="11">
        <v>128987</v>
      </c>
    </row>
    <row r="91" spans="1:12" ht="15.75">
      <c r="A91" s="14" t="s">
        <v>98</v>
      </c>
      <c r="C91" s="11">
        <v>1300849</v>
      </c>
      <c r="D91" s="11">
        <v>1234298</v>
      </c>
      <c r="E91" s="11">
        <v>1401914</v>
      </c>
      <c r="F91" s="11"/>
      <c r="G91" s="11"/>
      <c r="H91" s="11"/>
      <c r="I91" s="11">
        <v>5836339</v>
      </c>
      <c r="J91" s="11">
        <v>5457363</v>
      </c>
      <c r="K91" s="11">
        <v>6298018</v>
      </c>
      <c r="L91" s="11">
        <v>5232416</v>
      </c>
    </row>
    <row r="92" spans="1:13" s="16" customFormat="1" ht="16.5">
      <c r="A92" s="16" t="s">
        <v>81</v>
      </c>
      <c r="C92" s="27">
        <v>124049925</v>
      </c>
      <c r="D92" s="27">
        <f>SUM(D76:D91)</f>
        <v>121931994</v>
      </c>
      <c r="E92" s="27">
        <f>SUM(E76:E91)</f>
        <v>120473708</v>
      </c>
      <c r="F92" s="27"/>
      <c r="G92" s="19"/>
      <c r="H92" s="19"/>
      <c r="I92" s="27">
        <v>116147534</v>
      </c>
      <c r="J92" s="27">
        <f>SUM(J76:J91)</f>
        <v>116392051</v>
      </c>
      <c r="K92" s="27">
        <f>SUM(K76:K91)</f>
        <v>115918115</v>
      </c>
      <c r="L92" s="27">
        <v>122171637</v>
      </c>
      <c r="M92" s="28"/>
    </row>
    <row r="93" spans="3:12" ht="15.75"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3" s="16" customFormat="1" ht="17.25" thickBot="1">
      <c r="A94" s="16" t="s">
        <v>83</v>
      </c>
      <c r="C94" s="29">
        <v>155265611</v>
      </c>
      <c r="D94" s="29">
        <f>D92+D73</f>
        <v>151414198</v>
      </c>
      <c r="E94" s="29">
        <f>E92+E73</f>
        <v>147447497</v>
      </c>
      <c r="F94" s="29"/>
      <c r="G94" s="19"/>
      <c r="H94" s="19"/>
      <c r="I94" s="29">
        <v>148730707</v>
      </c>
      <c r="J94" s="29">
        <f>J92+J73</f>
        <v>146576284</v>
      </c>
      <c r="K94" s="29">
        <f>K92+K73</f>
        <v>146413780</v>
      </c>
      <c r="L94" s="29">
        <v>154522754</v>
      </c>
      <c r="M94" s="28"/>
    </row>
    <row r="95" ht="16.5" thickTop="1"/>
    <row r="97" spans="1:13" ht="16.5">
      <c r="A97" s="5" t="s">
        <v>48</v>
      </c>
      <c r="C97" s="26">
        <v>43190</v>
      </c>
      <c r="D97" s="26">
        <v>43281</v>
      </c>
      <c r="E97" s="26">
        <v>43373</v>
      </c>
      <c r="F97" s="26">
        <v>43465</v>
      </c>
      <c r="G97" s="2"/>
      <c r="I97" s="10" t="s">
        <v>99</v>
      </c>
      <c r="J97" s="10" t="s">
        <v>100</v>
      </c>
      <c r="K97" s="10" t="s">
        <v>101</v>
      </c>
      <c r="L97" s="10" t="s">
        <v>102</v>
      </c>
      <c r="M97" s="2"/>
    </row>
    <row r="98" spans="1:13" s="7" customFormat="1" ht="6.75" customHeight="1">
      <c r="A98" s="6"/>
      <c r="C98" s="8"/>
      <c r="D98" s="8"/>
      <c r="E98" s="8"/>
      <c r="F98" s="8"/>
      <c r="G98" s="8"/>
      <c r="H98" s="8"/>
      <c r="I98" s="2"/>
      <c r="J98" s="2"/>
      <c r="K98" s="2"/>
      <c r="L98" s="2"/>
      <c r="M98" s="2"/>
    </row>
    <row r="99" spans="1:13" ht="15.75">
      <c r="A99" s="9" t="s">
        <v>49</v>
      </c>
      <c r="C99" s="2"/>
      <c r="D99" s="2"/>
      <c r="E99" s="2"/>
      <c r="F99" s="2"/>
      <c r="G99" s="2"/>
      <c r="I99" s="2"/>
      <c r="J99" s="2"/>
      <c r="K99" s="2"/>
      <c r="L99" s="2"/>
      <c r="M99" s="2"/>
    </row>
    <row r="101" ht="15.75">
      <c r="A101" s="2" t="s">
        <v>51</v>
      </c>
    </row>
    <row r="102" spans="1:12" ht="15.75">
      <c r="A102" s="14" t="s">
        <v>103</v>
      </c>
      <c r="C102" s="11">
        <v>10563466</v>
      </c>
      <c r="D102" s="11">
        <v>63055</v>
      </c>
      <c r="E102" s="11">
        <v>5390773</v>
      </c>
      <c r="F102" s="11"/>
      <c r="G102" s="11"/>
      <c r="H102" s="11"/>
      <c r="I102" s="11">
        <v>2009929</v>
      </c>
      <c r="J102" s="11">
        <v>1910922</v>
      </c>
      <c r="K102" s="11">
        <v>8612052</v>
      </c>
      <c r="L102" s="11">
        <v>9662318</v>
      </c>
    </row>
    <row r="103" spans="1:12" ht="15.75">
      <c r="A103" s="14" t="s">
        <v>104</v>
      </c>
      <c r="C103" s="11">
        <v>3098913</v>
      </c>
      <c r="D103" s="11">
        <v>0</v>
      </c>
      <c r="E103" s="11">
        <v>2398684</v>
      </c>
      <c r="F103" s="11"/>
      <c r="G103" s="11"/>
      <c r="H103" s="11"/>
      <c r="I103" s="11">
        <v>0</v>
      </c>
      <c r="J103" s="11">
        <v>0</v>
      </c>
      <c r="K103" s="11">
        <v>4997820</v>
      </c>
      <c r="L103" s="11">
        <v>5595892</v>
      </c>
    </row>
    <row r="104" spans="1:12" ht="15.75">
      <c r="A104" s="14" t="s">
        <v>105</v>
      </c>
      <c r="C104" s="11">
        <v>2474721</v>
      </c>
      <c r="D104" s="11">
        <v>2221654</v>
      </c>
      <c r="E104" s="11">
        <v>1982337</v>
      </c>
      <c r="F104" s="11"/>
      <c r="G104" s="11"/>
      <c r="H104" s="11"/>
      <c r="I104" s="11">
        <v>0</v>
      </c>
      <c r="J104" s="11">
        <v>0</v>
      </c>
      <c r="K104" s="11">
        <v>0</v>
      </c>
      <c r="L104" s="11">
        <v>0</v>
      </c>
    </row>
    <row r="105" spans="1:12" ht="15.75">
      <c r="A105" s="14" t="s">
        <v>52</v>
      </c>
      <c r="C105" s="11">
        <v>7329480</v>
      </c>
      <c r="D105" s="11">
        <v>6492505</v>
      </c>
      <c r="E105" s="11">
        <v>6602305</v>
      </c>
      <c r="F105" s="11"/>
      <c r="G105" s="11"/>
      <c r="H105" s="11"/>
      <c r="I105" s="11">
        <v>6578264</v>
      </c>
      <c r="J105" s="11">
        <v>6688829</v>
      </c>
      <c r="K105" s="11">
        <v>7597810</v>
      </c>
      <c r="L105" s="11">
        <v>8014484</v>
      </c>
    </row>
    <row r="106" spans="1:12" ht="15.75">
      <c r="A106" s="14" t="s">
        <v>106</v>
      </c>
      <c r="C106" s="11">
        <v>211551</v>
      </c>
      <c r="D106" s="11">
        <v>168599</v>
      </c>
      <c r="E106" s="11">
        <v>158444</v>
      </c>
      <c r="F106" s="11"/>
      <c r="G106" s="11"/>
      <c r="H106" s="11"/>
      <c r="I106" s="11">
        <v>156461</v>
      </c>
      <c r="J106" s="11">
        <v>69579</v>
      </c>
      <c r="K106" s="11">
        <v>72034</v>
      </c>
      <c r="L106" s="11">
        <v>129632</v>
      </c>
    </row>
    <row r="107" spans="1:12" ht="15.75">
      <c r="A107" s="14" t="s">
        <v>188</v>
      </c>
      <c r="C107" s="11">
        <v>0</v>
      </c>
      <c r="D107" s="11">
        <v>15243655</v>
      </c>
      <c r="E107" s="11">
        <v>0</v>
      </c>
      <c r="F107" s="11"/>
      <c r="G107" s="11"/>
      <c r="H107" s="11"/>
      <c r="I107" s="11"/>
      <c r="J107" s="11">
        <v>15243655</v>
      </c>
      <c r="K107" s="11">
        <v>0</v>
      </c>
      <c r="L107" s="11"/>
    </row>
    <row r="108" spans="1:12" ht="15.75">
      <c r="A108" s="14" t="s">
        <v>107</v>
      </c>
      <c r="C108" s="11">
        <v>8509894</v>
      </c>
      <c r="D108" s="11">
        <v>9458138</v>
      </c>
      <c r="E108" s="11">
        <v>8998294</v>
      </c>
      <c r="F108" s="11"/>
      <c r="G108" s="11"/>
      <c r="H108" s="11"/>
      <c r="I108" s="11">
        <v>8622386</v>
      </c>
      <c r="J108" s="11">
        <v>9881887</v>
      </c>
      <c r="K108" s="11">
        <v>9649809</v>
      </c>
      <c r="L108" s="11">
        <v>11224440</v>
      </c>
    </row>
    <row r="109" spans="1:12" ht="15.75">
      <c r="A109" s="14" t="s">
        <v>53</v>
      </c>
      <c r="C109" s="11">
        <v>2828975</v>
      </c>
      <c r="D109" s="11">
        <v>2404755</v>
      </c>
      <c r="E109" s="11">
        <v>2845219</v>
      </c>
      <c r="F109" s="11"/>
      <c r="G109" s="11"/>
      <c r="H109" s="11"/>
      <c r="I109" s="11">
        <v>3045052</v>
      </c>
      <c r="J109" s="11">
        <v>1673245</v>
      </c>
      <c r="K109" s="11">
        <v>607426</v>
      </c>
      <c r="L109" s="11">
        <v>1240549</v>
      </c>
    </row>
    <row r="110" spans="1:12" ht="15.75">
      <c r="A110" s="14" t="s">
        <v>108</v>
      </c>
      <c r="C110" s="11">
        <v>167564</v>
      </c>
      <c r="D110" s="11">
        <v>156727</v>
      </c>
      <c r="E110" s="11">
        <v>127198</v>
      </c>
      <c r="F110" s="11"/>
      <c r="G110" s="11"/>
      <c r="H110" s="11"/>
      <c r="I110" s="11">
        <v>217896</v>
      </c>
      <c r="J110" s="11">
        <v>204248</v>
      </c>
      <c r="K110" s="11">
        <v>189578</v>
      </c>
      <c r="L110" s="11">
        <v>178008</v>
      </c>
    </row>
    <row r="111" spans="1:12" ht="15.75">
      <c r="A111" s="14" t="s">
        <v>55</v>
      </c>
      <c r="C111" s="11">
        <v>97990</v>
      </c>
      <c r="D111" s="11">
        <v>95466</v>
      </c>
      <c r="E111" s="11">
        <v>101165</v>
      </c>
      <c r="F111" s="11"/>
      <c r="G111" s="11"/>
      <c r="H111" s="11"/>
      <c r="I111" s="11">
        <v>2326528</v>
      </c>
      <c r="J111" s="11">
        <v>2300730</v>
      </c>
      <c r="K111" s="11">
        <v>2345702</v>
      </c>
      <c r="L111" s="11">
        <v>2790314</v>
      </c>
    </row>
    <row r="112" spans="1:12" ht="15.75">
      <c r="A112" s="14" t="s">
        <v>109</v>
      </c>
      <c r="C112" s="11">
        <v>14603028</v>
      </c>
      <c r="D112" s="11">
        <v>9703140</v>
      </c>
      <c r="E112" s="11">
        <v>9803157</v>
      </c>
      <c r="F112" s="11"/>
      <c r="G112" s="11"/>
      <c r="H112" s="11"/>
      <c r="I112" s="11">
        <v>6253227</v>
      </c>
      <c r="J112" s="11">
        <v>8253485</v>
      </c>
      <c r="K112" s="11">
        <v>8253475</v>
      </c>
      <c r="L112" s="11">
        <v>15602817</v>
      </c>
    </row>
    <row r="113" spans="1:12" ht="15.75">
      <c r="A113" s="14" t="s">
        <v>170</v>
      </c>
      <c r="C113" s="11">
        <v>2255742</v>
      </c>
      <c r="D113" s="11">
        <v>2176433</v>
      </c>
      <c r="E113" s="11">
        <v>2070579</v>
      </c>
      <c r="F113" s="11"/>
      <c r="G113" s="11"/>
      <c r="H113" s="11"/>
      <c r="I113" s="11">
        <v>2213726</v>
      </c>
      <c r="J113" s="11">
        <v>2273344</v>
      </c>
      <c r="K113" s="11">
        <v>2216184</v>
      </c>
      <c r="L113" s="11">
        <v>2040632</v>
      </c>
    </row>
    <row r="114" spans="1:13" s="16" customFormat="1" ht="16.5">
      <c r="A114" s="16" t="s">
        <v>58</v>
      </c>
      <c r="C114" s="27">
        <v>52141324</v>
      </c>
      <c r="D114" s="27">
        <f>SUM(D102:D113)</f>
        <v>48184127</v>
      </c>
      <c r="E114" s="27">
        <f>SUM(E102:E113)</f>
        <v>40478155</v>
      </c>
      <c r="F114" s="27"/>
      <c r="G114" s="19"/>
      <c r="H114" s="19"/>
      <c r="I114" s="27">
        <v>31423469</v>
      </c>
      <c r="J114" s="27">
        <f>SUM(J102:J113)</f>
        <v>48499924</v>
      </c>
      <c r="K114" s="27">
        <f>SUM(K102:K113)</f>
        <v>44541890</v>
      </c>
      <c r="L114" s="27">
        <v>56479086</v>
      </c>
      <c r="M114" s="28"/>
    </row>
    <row r="115" spans="3:12" ht="15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.75">
      <c r="A116" s="2" t="s">
        <v>60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.75">
      <c r="A117" s="14" t="s">
        <v>113</v>
      </c>
      <c r="C117" s="11">
        <v>6961</v>
      </c>
      <c r="D117" s="11">
        <v>4961</v>
      </c>
      <c r="E117" s="11">
        <v>1960</v>
      </c>
      <c r="F117" s="11"/>
      <c r="G117" s="11"/>
      <c r="H117" s="11"/>
      <c r="I117" s="11">
        <v>20961</v>
      </c>
      <c r="J117" s="11">
        <v>13961</v>
      </c>
      <c r="K117" s="11">
        <v>11961</v>
      </c>
      <c r="L117" s="11">
        <v>9961</v>
      </c>
    </row>
    <row r="118" spans="1:12" ht="15.75">
      <c r="A118" s="14" t="s">
        <v>105</v>
      </c>
      <c r="C118" s="11">
        <v>68423</v>
      </c>
      <c r="D118" s="11">
        <v>63514</v>
      </c>
      <c r="E118" s="11">
        <v>59648</v>
      </c>
      <c r="F118" s="11"/>
      <c r="G118" s="11"/>
      <c r="H118" s="11"/>
      <c r="I118" s="11">
        <v>0</v>
      </c>
      <c r="J118" s="11">
        <v>0</v>
      </c>
      <c r="K118" s="11">
        <v>0</v>
      </c>
      <c r="L118" s="11">
        <v>0</v>
      </c>
    </row>
    <row r="119" spans="1:12" ht="15.75">
      <c r="A119" s="14" t="s">
        <v>110</v>
      </c>
      <c r="C119" s="11">
        <v>14171289</v>
      </c>
      <c r="D119" s="11">
        <v>29178532</v>
      </c>
      <c r="E119" s="11">
        <v>29199701</v>
      </c>
      <c r="F119" s="11"/>
      <c r="G119" s="11"/>
      <c r="H119" s="11"/>
      <c r="I119" s="11">
        <v>21481780</v>
      </c>
      <c r="J119" s="11">
        <v>18604251</v>
      </c>
      <c r="K119" s="11">
        <v>18626617</v>
      </c>
      <c r="L119" s="11">
        <v>14149407</v>
      </c>
    </row>
    <row r="120" spans="1:12" ht="15.75">
      <c r="A120" s="14" t="s">
        <v>111</v>
      </c>
      <c r="C120" s="11">
        <v>12141842</v>
      </c>
      <c r="D120" s="11">
        <v>9091010</v>
      </c>
      <c r="E120" s="11">
        <v>8940274</v>
      </c>
      <c r="F120" s="11"/>
      <c r="G120" s="11"/>
      <c r="H120" s="11"/>
      <c r="I120" s="11">
        <v>21306909</v>
      </c>
      <c r="J120" s="11">
        <v>16270909</v>
      </c>
      <c r="K120" s="11">
        <v>16130127</v>
      </c>
      <c r="L120" s="11">
        <v>14192673</v>
      </c>
    </row>
    <row r="121" spans="1:12" ht="15.75">
      <c r="A121" s="14" t="s">
        <v>108</v>
      </c>
      <c r="C121" s="11">
        <v>1375808</v>
      </c>
      <c r="D121" s="11">
        <v>1381121</v>
      </c>
      <c r="E121" s="11">
        <v>1389787</v>
      </c>
      <c r="F121" s="11"/>
      <c r="G121" s="11"/>
      <c r="H121" s="11"/>
      <c r="I121" s="11">
        <v>1320688</v>
      </c>
      <c r="J121" s="11">
        <v>1329651</v>
      </c>
      <c r="K121" s="11">
        <v>1347312</v>
      </c>
      <c r="L121" s="11">
        <v>1371869</v>
      </c>
    </row>
    <row r="122" spans="1:12" ht="15.75">
      <c r="A122" s="14" t="s">
        <v>65</v>
      </c>
      <c r="C122" s="11">
        <v>871504</v>
      </c>
      <c r="D122" s="11">
        <v>897841</v>
      </c>
      <c r="E122" s="11">
        <v>916004</v>
      </c>
      <c r="F122" s="11"/>
      <c r="G122" s="11"/>
      <c r="H122" s="11"/>
      <c r="I122" s="11">
        <v>751959</v>
      </c>
      <c r="J122" s="11">
        <v>727869</v>
      </c>
      <c r="K122" s="11">
        <v>722953</v>
      </c>
      <c r="L122" s="11">
        <v>729786</v>
      </c>
    </row>
    <row r="123" spans="1:12" ht="15.75">
      <c r="A123" s="14" t="s">
        <v>66</v>
      </c>
      <c r="C123" s="11">
        <v>407569</v>
      </c>
      <c r="D123" s="11">
        <v>401652</v>
      </c>
      <c r="E123" s="11">
        <v>395711</v>
      </c>
      <c r="F123" s="11"/>
      <c r="G123" s="11"/>
      <c r="H123" s="11"/>
      <c r="I123" s="11">
        <v>363022</v>
      </c>
      <c r="J123" s="11">
        <v>356920</v>
      </c>
      <c r="K123" s="11">
        <v>350719</v>
      </c>
      <c r="L123" s="11">
        <v>443044</v>
      </c>
    </row>
    <row r="124" spans="1:12" ht="15.75">
      <c r="A124" s="14" t="s">
        <v>67</v>
      </c>
      <c r="C124" s="11">
        <v>977243</v>
      </c>
      <c r="D124" s="11">
        <v>978802</v>
      </c>
      <c r="E124" s="11">
        <v>1003661</v>
      </c>
      <c r="F124" s="11"/>
      <c r="G124" s="11"/>
      <c r="H124" s="11"/>
      <c r="I124" s="11">
        <v>924806</v>
      </c>
      <c r="J124" s="11">
        <v>952420</v>
      </c>
      <c r="K124" s="11">
        <v>970087</v>
      </c>
      <c r="L124" s="11">
        <v>978816</v>
      </c>
    </row>
    <row r="125" spans="1:12" ht="15.75">
      <c r="A125" s="14" t="s">
        <v>68</v>
      </c>
      <c r="C125" s="11">
        <v>594949</v>
      </c>
      <c r="D125" s="11">
        <v>590047</v>
      </c>
      <c r="E125" s="11">
        <v>585110</v>
      </c>
      <c r="F125" s="11"/>
      <c r="G125" s="11"/>
      <c r="H125" s="11"/>
      <c r="I125" s="11">
        <v>656667</v>
      </c>
      <c r="J125" s="11">
        <v>656694</v>
      </c>
      <c r="K125" s="11">
        <v>656537</v>
      </c>
      <c r="L125" s="11">
        <v>656511</v>
      </c>
    </row>
    <row r="126" spans="1:13" s="16" customFormat="1" ht="16.5">
      <c r="A126" s="16" t="s">
        <v>70</v>
      </c>
      <c r="C126" s="27">
        <v>30615588</v>
      </c>
      <c r="D126" s="27">
        <f>SUM(D117:D125)</f>
        <v>42587480</v>
      </c>
      <c r="E126" s="27">
        <f>SUM(E117:E125)</f>
        <v>42491856</v>
      </c>
      <c r="F126" s="27"/>
      <c r="G126" s="19"/>
      <c r="H126" s="19"/>
      <c r="I126" s="27">
        <v>46826792</v>
      </c>
      <c r="J126" s="27">
        <f>SUM(J117:J125)</f>
        <v>38912675</v>
      </c>
      <c r="K126" s="27">
        <f>SUM(K117:K125)</f>
        <v>38816313</v>
      </c>
      <c r="L126" s="27">
        <v>32532067</v>
      </c>
      <c r="M126" s="28"/>
    </row>
    <row r="127" spans="3:12" ht="15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3" s="30" customFormat="1" ht="16.5">
      <c r="A128" s="30" t="s">
        <v>72</v>
      </c>
      <c r="C128" s="31">
        <v>82756912</v>
      </c>
      <c r="D128" s="31">
        <f>D126+D114</f>
        <v>90771607</v>
      </c>
      <c r="E128" s="31">
        <f>E126+E114</f>
        <v>82970011</v>
      </c>
      <c r="F128" s="31"/>
      <c r="G128" s="32"/>
      <c r="H128" s="32"/>
      <c r="I128" s="31">
        <v>78250261</v>
      </c>
      <c r="J128" s="31">
        <f>J126+J114</f>
        <v>87412599</v>
      </c>
      <c r="K128" s="31">
        <f>K126+K114</f>
        <v>83358203</v>
      </c>
      <c r="L128" s="31">
        <v>89011153</v>
      </c>
      <c r="M128" s="33"/>
    </row>
    <row r="129" spans="3:12" ht="15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.75">
      <c r="A130" s="2" t="s">
        <v>114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.75">
      <c r="A131" s="14" t="s">
        <v>73</v>
      </c>
      <c r="C131" s="11">
        <v>34208328</v>
      </c>
      <c r="D131" s="11">
        <v>34208328</v>
      </c>
      <c r="E131" s="11">
        <v>34208328</v>
      </c>
      <c r="F131" s="11"/>
      <c r="G131" s="11"/>
      <c r="H131" s="11"/>
      <c r="I131" s="11">
        <v>34208328</v>
      </c>
      <c r="J131" s="11">
        <v>34208328</v>
      </c>
      <c r="K131" s="11">
        <v>34208328</v>
      </c>
      <c r="L131" s="11">
        <v>34208328</v>
      </c>
    </row>
    <row r="132" spans="1:12" ht="15.75">
      <c r="A132" s="14" t="s">
        <v>185</v>
      </c>
      <c r="C132" s="11"/>
      <c r="D132" s="11"/>
      <c r="E132" s="11">
        <v>191</v>
      </c>
      <c r="F132" s="11"/>
      <c r="G132" s="11"/>
      <c r="H132" s="11"/>
      <c r="I132" s="11"/>
      <c r="J132" s="11"/>
      <c r="K132" s="11">
        <v>0</v>
      </c>
      <c r="L132" s="11"/>
    </row>
    <row r="133" spans="1:12" ht="15.75">
      <c r="A133" s="14" t="s">
        <v>74</v>
      </c>
      <c r="C133" s="11">
        <v>13939278</v>
      </c>
      <c r="D133" s="11">
        <v>12306029</v>
      </c>
      <c r="E133" s="11">
        <v>12299832</v>
      </c>
      <c r="F133" s="11"/>
      <c r="G133" s="11"/>
      <c r="H133" s="11"/>
      <c r="I133" s="11">
        <v>14985047</v>
      </c>
      <c r="J133" s="11">
        <v>13917991</v>
      </c>
      <c r="K133" s="11">
        <v>13917991</v>
      </c>
      <c r="L133" s="11">
        <v>13939278</v>
      </c>
    </row>
    <row r="134" spans="1:12" ht="15.75">
      <c r="A134" s="14" t="s">
        <v>76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.75">
      <c r="A135" s="34" t="s">
        <v>77</v>
      </c>
      <c r="C135" s="11">
        <v>26138846</v>
      </c>
      <c r="D135" s="11">
        <v>27558064</v>
      </c>
      <c r="E135" s="11">
        <v>27558064</v>
      </c>
      <c r="F135" s="11"/>
      <c r="G135" s="11"/>
      <c r="H135" s="11"/>
      <c r="I135" s="11">
        <v>24606828</v>
      </c>
      <c r="J135" s="11">
        <v>26138846</v>
      </c>
      <c r="K135" s="11">
        <v>26138846</v>
      </c>
      <c r="L135" s="11">
        <v>26138846</v>
      </c>
    </row>
    <row r="136" spans="1:12" ht="15.75">
      <c r="A136" s="34" t="s">
        <v>78</v>
      </c>
      <c r="C136" s="11">
        <v>690034</v>
      </c>
      <c r="D136" s="11">
        <v>362703</v>
      </c>
      <c r="E136" s="11">
        <v>362703</v>
      </c>
      <c r="F136" s="11"/>
      <c r="G136" s="11"/>
      <c r="H136" s="11"/>
      <c r="I136" s="11">
        <v>1173954</v>
      </c>
      <c r="J136" s="11">
        <v>690034</v>
      </c>
      <c r="K136" s="11">
        <v>690034</v>
      </c>
      <c r="L136" s="11">
        <v>690034</v>
      </c>
    </row>
    <row r="137" spans="1:12" ht="15.75">
      <c r="A137" s="34" t="s">
        <v>79</v>
      </c>
      <c r="C137" s="11">
        <v>21591123</v>
      </c>
      <c r="D137" s="11">
        <v>10685707</v>
      </c>
      <c r="E137" s="11">
        <v>13959072</v>
      </c>
      <c r="F137" s="11"/>
      <c r="G137" s="11"/>
      <c r="H137" s="11"/>
      <c r="I137" s="11">
        <v>19811285</v>
      </c>
      <c r="J137" s="11">
        <v>8414595</v>
      </c>
      <c r="K137" s="11">
        <v>12375989</v>
      </c>
      <c r="L137" s="11">
        <v>14735424</v>
      </c>
    </row>
    <row r="138" spans="1:12" ht="15.75">
      <c r="A138" s="14" t="s">
        <v>80</v>
      </c>
      <c r="C138" s="11">
        <v>-410094</v>
      </c>
      <c r="D138" s="11">
        <v>-445621</v>
      </c>
      <c r="E138" s="11">
        <v>-64600</v>
      </c>
      <c r="F138" s="11"/>
      <c r="G138" s="11"/>
      <c r="H138" s="11"/>
      <c r="I138" s="11">
        <v>-507001</v>
      </c>
      <c r="J138" s="11">
        <v>-3149</v>
      </c>
      <c r="K138" s="11">
        <v>-230837</v>
      </c>
      <c r="L138" s="11">
        <v>-362703</v>
      </c>
    </row>
    <row r="139" spans="1:12" ht="15.75">
      <c r="A139" s="14" t="s">
        <v>172</v>
      </c>
      <c r="C139" s="11">
        <v>-29717344</v>
      </c>
      <c r="D139" s="11">
        <v>-29717344</v>
      </c>
      <c r="E139" s="11">
        <v>-29717344</v>
      </c>
      <c r="F139" s="11"/>
      <c r="G139" s="11"/>
      <c r="H139" s="11"/>
      <c r="I139" s="11">
        <v>-29717344</v>
      </c>
      <c r="J139" s="11">
        <v>-29717344</v>
      </c>
      <c r="K139" s="11">
        <v>-29717344</v>
      </c>
      <c r="L139" s="11">
        <v>-29717344</v>
      </c>
    </row>
    <row r="140" spans="1:13" s="16" customFormat="1" ht="16.5">
      <c r="A140" s="16" t="s">
        <v>171</v>
      </c>
      <c r="C140" s="27">
        <v>66440171</v>
      </c>
      <c r="D140" s="27">
        <f>SUM(D131:D139)</f>
        <v>54957866</v>
      </c>
      <c r="E140" s="27">
        <f>SUM(E131:E139)</f>
        <v>58606246</v>
      </c>
      <c r="F140" s="27"/>
      <c r="G140" s="19"/>
      <c r="H140" s="19"/>
      <c r="I140" s="27">
        <v>64561097</v>
      </c>
      <c r="J140" s="27">
        <f>SUM(J131:J139)</f>
        <v>53649301</v>
      </c>
      <c r="K140" s="27">
        <f>SUM(K131:K139)</f>
        <v>57383007</v>
      </c>
      <c r="L140" s="27">
        <v>59631863</v>
      </c>
      <c r="M140" s="28"/>
    </row>
    <row r="141" spans="3:12" ht="15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3" s="30" customFormat="1" ht="16.5">
      <c r="A142" s="30" t="s">
        <v>112</v>
      </c>
      <c r="C142" s="31">
        <v>6068528</v>
      </c>
      <c r="D142" s="31">
        <v>5684725</v>
      </c>
      <c r="E142" s="31">
        <v>5871240</v>
      </c>
      <c r="F142" s="31"/>
      <c r="G142" s="32"/>
      <c r="H142" s="32"/>
      <c r="I142" s="31">
        <v>5919349</v>
      </c>
      <c r="J142" s="31">
        <v>5514384</v>
      </c>
      <c r="K142" s="31">
        <v>5672570</v>
      </c>
      <c r="L142" s="31">
        <v>5879738</v>
      </c>
      <c r="M142" s="33"/>
    </row>
    <row r="143" spans="3:12" ht="15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3" s="30" customFormat="1" ht="16.5">
      <c r="A144" s="30" t="s">
        <v>82</v>
      </c>
      <c r="C144" s="31">
        <v>72508699</v>
      </c>
      <c r="D144" s="31">
        <f>D142+D140</f>
        <v>60642591</v>
      </c>
      <c r="E144" s="31">
        <f>E142+E140</f>
        <v>64477486</v>
      </c>
      <c r="F144" s="31"/>
      <c r="G144" s="32"/>
      <c r="H144" s="32"/>
      <c r="I144" s="31">
        <v>70480446</v>
      </c>
      <c r="J144" s="31">
        <f>J142+J140</f>
        <v>59163685</v>
      </c>
      <c r="K144" s="31">
        <f>K142+K140</f>
        <v>63055577</v>
      </c>
      <c r="L144" s="31">
        <v>65511601</v>
      </c>
      <c r="M144" s="33"/>
    </row>
    <row r="145" spans="3:12" ht="15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3" s="16" customFormat="1" ht="17.25" thickBot="1">
      <c r="A146" s="16" t="s">
        <v>83</v>
      </c>
      <c r="C146" s="29">
        <v>155265611</v>
      </c>
      <c r="D146" s="29">
        <f>D144+D128</f>
        <v>151414198</v>
      </c>
      <c r="E146" s="29">
        <f>E144+E128</f>
        <v>147447497</v>
      </c>
      <c r="F146" s="29"/>
      <c r="G146" s="19"/>
      <c r="H146" s="19"/>
      <c r="I146" s="29">
        <v>148730707</v>
      </c>
      <c r="J146" s="29">
        <f>J144+J128</f>
        <v>146576284</v>
      </c>
      <c r="K146" s="29">
        <f>K144+K128</f>
        <v>146413780</v>
      </c>
      <c r="L146" s="29">
        <v>154522754</v>
      </c>
      <c r="M146" s="28"/>
    </row>
    <row r="147" ht="16.5" thickTop="1"/>
    <row r="151" spans="1:13" ht="16.5">
      <c r="A151" s="5" t="s">
        <v>115</v>
      </c>
      <c r="C151" s="26">
        <v>43190</v>
      </c>
      <c r="D151" s="26">
        <v>43281</v>
      </c>
      <c r="E151" s="26">
        <v>43373</v>
      </c>
      <c r="F151" s="26">
        <v>43465</v>
      </c>
      <c r="I151" s="10" t="s">
        <v>99</v>
      </c>
      <c r="J151" s="10" t="s">
        <v>100</v>
      </c>
      <c r="K151" s="10" t="s">
        <v>101</v>
      </c>
      <c r="L151" s="10" t="s">
        <v>102</v>
      </c>
      <c r="M151" s="38"/>
    </row>
    <row r="152" spans="1:13" s="7" customFormat="1" ht="6.75" customHeight="1">
      <c r="A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38"/>
    </row>
    <row r="153" spans="1:13" ht="15.75">
      <c r="A153" s="9" t="s">
        <v>49</v>
      </c>
      <c r="M153" s="38"/>
    </row>
    <row r="154" ht="15.75">
      <c r="M154" s="38"/>
    </row>
    <row r="155" spans="1:13" ht="15.75">
      <c r="A155" s="2" t="s">
        <v>116</v>
      </c>
      <c r="G155" s="38"/>
      <c r="M155" s="38"/>
    </row>
    <row r="156" spans="1:13" ht="15.75">
      <c r="A156" s="41" t="s">
        <v>117</v>
      </c>
      <c r="C156" s="11">
        <v>4563832</v>
      </c>
      <c r="D156" s="11">
        <v>9392202</v>
      </c>
      <c r="E156" s="11">
        <v>13526274</v>
      </c>
      <c r="F156" s="11"/>
      <c r="G156" s="39"/>
      <c r="H156" s="11"/>
      <c r="I156" s="11">
        <v>4903185</v>
      </c>
      <c r="J156" s="11">
        <v>9720274</v>
      </c>
      <c r="K156" s="11">
        <v>14449119</v>
      </c>
      <c r="L156" s="11"/>
      <c r="M156" s="39"/>
    </row>
    <row r="157" spans="1:13" ht="15.75">
      <c r="A157" s="41" t="s">
        <v>118</v>
      </c>
      <c r="C157" s="11"/>
      <c r="D157" s="11"/>
      <c r="E157" s="11"/>
      <c r="F157" s="11"/>
      <c r="G157" s="39"/>
      <c r="H157" s="11"/>
      <c r="I157" s="11"/>
      <c r="J157" s="11"/>
      <c r="K157" s="11"/>
      <c r="L157" s="11"/>
      <c r="M157" s="39"/>
    </row>
    <row r="158" spans="1:13" ht="15.75">
      <c r="A158" s="14" t="s">
        <v>119</v>
      </c>
      <c r="C158" s="11">
        <v>2530897</v>
      </c>
      <c r="D158" s="11">
        <v>5019798</v>
      </c>
      <c r="E158" s="11">
        <v>7476500</v>
      </c>
      <c r="F158" s="11"/>
      <c r="G158" s="39"/>
      <c r="H158" s="11"/>
      <c r="I158" s="11">
        <v>2553726</v>
      </c>
      <c r="J158" s="11">
        <v>5143285</v>
      </c>
      <c r="K158" s="11">
        <v>7718099</v>
      </c>
      <c r="L158" s="11"/>
      <c r="M158" s="39"/>
    </row>
    <row r="159" spans="1:13" ht="15.75">
      <c r="A159" s="14" t="s">
        <v>120</v>
      </c>
      <c r="C159" s="11">
        <v>1808415</v>
      </c>
      <c r="D159" s="11">
        <v>1810921</v>
      </c>
      <c r="E159" s="11">
        <v>2732310</v>
      </c>
      <c r="F159" s="11"/>
      <c r="G159" s="39"/>
      <c r="H159" s="11"/>
      <c r="I159" s="11">
        <v>815131</v>
      </c>
      <c r="J159" s="11">
        <v>1627368</v>
      </c>
      <c r="K159" s="11">
        <v>2491399</v>
      </c>
      <c r="L159" s="11"/>
      <c r="M159" s="39"/>
    </row>
    <row r="160" spans="1:13" ht="15.75">
      <c r="A160" s="14" t="s">
        <v>173</v>
      </c>
      <c r="C160" s="11">
        <v>0</v>
      </c>
      <c r="D160" s="11">
        <v>1825629</v>
      </c>
      <c r="E160" s="11">
        <v>2635125</v>
      </c>
      <c r="F160" s="11"/>
      <c r="G160" s="39"/>
      <c r="H160" s="11"/>
      <c r="I160" s="11"/>
      <c r="J160" s="11">
        <v>0</v>
      </c>
      <c r="K160" s="11">
        <v>0</v>
      </c>
      <c r="L160" s="11"/>
      <c r="M160" s="39"/>
    </row>
    <row r="161" spans="1:13" ht="15.75">
      <c r="A161" s="14" t="s">
        <v>121</v>
      </c>
      <c r="C161" s="11">
        <v>22131</v>
      </c>
      <c r="D161" s="11">
        <v>31699</v>
      </c>
      <c r="E161" s="11">
        <v>56815</v>
      </c>
      <c r="F161" s="11"/>
      <c r="G161" s="39"/>
      <c r="H161" s="11"/>
      <c r="I161" s="11">
        <v>23818</v>
      </c>
      <c r="J161" s="11">
        <v>53985</v>
      </c>
      <c r="K161" s="11">
        <v>123828</v>
      </c>
      <c r="L161" s="11"/>
      <c r="M161" s="39"/>
    </row>
    <row r="162" spans="1:13" ht="15.75">
      <c r="A162" s="43" t="s">
        <v>174</v>
      </c>
      <c r="C162" s="11">
        <v>0</v>
      </c>
      <c r="D162" s="11">
        <v>124618</v>
      </c>
      <c r="E162" s="11">
        <v>128002</v>
      </c>
      <c r="F162" s="11"/>
      <c r="G162" s="39"/>
      <c r="H162" s="11"/>
      <c r="I162" s="11">
        <v>0</v>
      </c>
      <c r="J162" s="11">
        <v>0</v>
      </c>
      <c r="K162" s="11">
        <v>0</v>
      </c>
      <c r="L162" s="11"/>
      <c r="M162" s="39"/>
    </row>
    <row r="163" spans="1:13" ht="15.75">
      <c r="A163" s="14" t="s">
        <v>11</v>
      </c>
      <c r="C163" s="11">
        <v>101115</v>
      </c>
      <c r="D163" s="11">
        <v>185470</v>
      </c>
      <c r="E163" s="11">
        <v>302196</v>
      </c>
      <c r="F163" s="11"/>
      <c r="G163" s="39"/>
      <c r="H163" s="11"/>
      <c r="I163" s="11">
        <v>0</v>
      </c>
      <c r="J163" s="11">
        <v>0</v>
      </c>
      <c r="K163" s="11">
        <v>0</v>
      </c>
      <c r="L163" s="11"/>
      <c r="M163" s="39"/>
    </row>
    <row r="164" spans="1:13" ht="15.75">
      <c r="A164" s="14" t="s">
        <v>122</v>
      </c>
      <c r="C164" s="11">
        <v>0</v>
      </c>
      <c r="D164" s="11">
        <v>0</v>
      </c>
      <c r="E164" s="11">
        <v>0</v>
      </c>
      <c r="F164" s="11"/>
      <c r="G164" s="39"/>
      <c r="H164" s="11"/>
      <c r="I164" s="11">
        <v>59649</v>
      </c>
      <c r="J164" s="11">
        <v>134134</v>
      </c>
      <c r="K164" s="11">
        <v>227718</v>
      </c>
      <c r="L164" s="11"/>
      <c r="M164" s="39"/>
    </row>
    <row r="165" spans="1:13" ht="15.75">
      <c r="A165" s="14" t="s">
        <v>36</v>
      </c>
      <c r="C165" s="11">
        <v>155754</v>
      </c>
      <c r="D165" s="11">
        <v>300411</v>
      </c>
      <c r="E165" s="11">
        <v>453098</v>
      </c>
      <c r="F165" s="11"/>
      <c r="G165" s="39"/>
      <c r="H165" s="11"/>
      <c r="I165" s="11">
        <v>160178</v>
      </c>
      <c r="J165" s="11">
        <v>305995</v>
      </c>
      <c r="K165" s="11">
        <v>458368</v>
      </c>
      <c r="L165" s="11"/>
      <c r="M165" s="39"/>
    </row>
    <row r="166" spans="1:13" ht="15.75">
      <c r="A166" s="14" t="s">
        <v>123</v>
      </c>
      <c r="C166" s="11">
        <v>-19029</v>
      </c>
      <c r="D166" s="11">
        <v>-33709</v>
      </c>
      <c r="E166" s="11">
        <v>-46610</v>
      </c>
      <c r="F166" s="11"/>
      <c r="G166" s="39"/>
      <c r="H166" s="11"/>
      <c r="I166" s="11">
        <v>-41504</v>
      </c>
      <c r="J166" s="11">
        <v>-82367</v>
      </c>
      <c r="K166" s="11">
        <v>-122429</v>
      </c>
      <c r="L166" s="11"/>
      <c r="M166" s="39"/>
    </row>
    <row r="167" spans="1:13" ht="15.75">
      <c r="A167" s="14" t="s">
        <v>175</v>
      </c>
      <c r="C167" s="11">
        <v>0</v>
      </c>
      <c r="D167" s="11">
        <v>-5081</v>
      </c>
      <c r="E167" s="11">
        <v>-83164</v>
      </c>
      <c r="F167" s="11"/>
      <c r="G167" s="39"/>
      <c r="H167" s="11"/>
      <c r="I167" s="11">
        <v>0</v>
      </c>
      <c r="J167" s="11">
        <v>-7699</v>
      </c>
      <c r="K167" s="11">
        <v>-72407</v>
      </c>
      <c r="L167" s="11"/>
      <c r="M167" s="39"/>
    </row>
    <row r="168" spans="1:13" ht="15.75">
      <c r="A168" s="14" t="s">
        <v>181</v>
      </c>
      <c r="C168" s="11">
        <v>0</v>
      </c>
      <c r="D168" s="11">
        <v>-103586</v>
      </c>
      <c r="E168" s="11">
        <v>-103586</v>
      </c>
      <c r="F168" s="11"/>
      <c r="G168" s="39"/>
      <c r="H168" s="11"/>
      <c r="I168" s="11">
        <v>0</v>
      </c>
      <c r="J168" s="11">
        <v>0</v>
      </c>
      <c r="K168" s="11">
        <v>0</v>
      </c>
      <c r="L168" s="11"/>
      <c r="M168" s="39"/>
    </row>
    <row r="169" spans="1:13" ht="15.75">
      <c r="A169" s="14" t="s">
        <v>180</v>
      </c>
      <c r="C169" s="11">
        <v>4892</v>
      </c>
      <c r="D169" s="11">
        <v>7837</v>
      </c>
      <c r="E169" s="11">
        <v>7878</v>
      </c>
      <c r="F169" s="11"/>
      <c r="G169" s="39"/>
      <c r="H169" s="11"/>
      <c r="I169" s="11">
        <v>-25728</v>
      </c>
      <c r="J169" s="11">
        <v>-47920</v>
      </c>
      <c r="K169" s="11">
        <v>-38077</v>
      </c>
      <c r="L169" s="11"/>
      <c r="M169" s="39"/>
    </row>
    <row r="170" spans="1:13" ht="15.75">
      <c r="A170" s="14" t="s">
        <v>124</v>
      </c>
      <c r="C170" s="11">
        <v>25847</v>
      </c>
      <c r="D170" s="11">
        <v>17453</v>
      </c>
      <c r="E170" s="11">
        <v>13915</v>
      </c>
      <c r="F170" s="11"/>
      <c r="G170" s="39"/>
      <c r="H170" s="11"/>
      <c r="I170" s="11">
        <v>-6098</v>
      </c>
      <c r="J170" s="11">
        <v>8299</v>
      </c>
      <c r="K170" s="11">
        <v>8973</v>
      </c>
      <c r="L170" s="11"/>
      <c r="M170" s="39"/>
    </row>
    <row r="171" spans="1:13" ht="15.75">
      <c r="A171" s="14" t="s">
        <v>125</v>
      </c>
      <c r="C171" s="11">
        <v>0</v>
      </c>
      <c r="D171" s="11">
        <v>0</v>
      </c>
      <c r="E171" s="11">
        <v>0</v>
      </c>
      <c r="F171" s="11"/>
      <c r="G171" s="39"/>
      <c r="H171" s="11"/>
      <c r="I171" s="11">
        <v>-12</v>
      </c>
      <c r="J171" s="11">
        <v>-692</v>
      </c>
      <c r="K171" s="11">
        <v>-3000</v>
      </c>
      <c r="L171" s="11"/>
      <c r="M171" s="39"/>
    </row>
    <row r="172" spans="1:13" ht="15.75">
      <c r="A172" s="14" t="s">
        <v>126</v>
      </c>
      <c r="C172" s="11">
        <v>-570</v>
      </c>
      <c r="D172" s="11">
        <v>-534</v>
      </c>
      <c r="E172" s="11">
        <v>1047</v>
      </c>
      <c r="F172" s="11"/>
      <c r="G172" s="39"/>
      <c r="H172" s="11"/>
      <c r="I172" s="11">
        <v>29040</v>
      </c>
      <c r="J172" s="11">
        <v>30164</v>
      </c>
      <c r="K172" s="11">
        <v>31404</v>
      </c>
      <c r="L172" s="11"/>
      <c r="M172" s="39"/>
    </row>
    <row r="173" spans="1:13" ht="15.75">
      <c r="A173" s="14" t="s">
        <v>127</v>
      </c>
      <c r="C173" s="11"/>
      <c r="D173" s="11"/>
      <c r="E173" s="11"/>
      <c r="F173" s="11"/>
      <c r="G173" s="39"/>
      <c r="H173" s="11"/>
      <c r="I173" s="11"/>
      <c r="J173" s="11"/>
      <c r="K173" s="11"/>
      <c r="L173" s="11"/>
      <c r="M173" s="39"/>
    </row>
    <row r="174" spans="1:13" ht="15.75">
      <c r="A174" s="34" t="s">
        <v>128</v>
      </c>
      <c r="C174" s="11">
        <v>609083</v>
      </c>
      <c r="D174" s="11">
        <v>691565</v>
      </c>
      <c r="E174" s="11">
        <v>736265</v>
      </c>
      <c r="F174" s="11"/>
      <c r="G174" s="39"/>
      <c r="H174" s="11"/>
      <c r="I174" s="11">
        <v>0</v>
      </c>
      <c r="J174" s="11">
        <v>0</v>
      </c>
      <c r="K174" s="11">
        <v>0</v>
      </c>
      <c r="L174" s="11"/>
      <c r="M174" s="39"/>
    </row>
    <row r="175" spans="1:13" ht="15.75">
      <c r="A175" s="34" t="s">
        <v>129</v>
      </c>
      <c r="C175" s="11">
        <v>265940</v>
      </c>
      <c r="D175" s="11">
        <v>1285315</v>
      </c>
      <c r="E175" s="11">
        <v>1721226</v>
      </c>
      <c r="F175" s="11"/>
      <c r="G175" s="39"/>
      <c r="H175" s="11"/>
      <c r="I175" s="11">
        <v>0</v>
      </c>
      <c r="J175" s="11">
        <v>0</v>
      </c>
      <c r="K175" s="11">
        <v>0</v>
      </c>
      <c r="L175" s="11"/>
      <c r="M175" s="39"/>
    </row>
    <row r="176" spans="1:13" ht="15.75">
      <c r="A176" s="34" t="s">
        <v>130</v>
      </c>
      <c r="C176" s="11">
        <v>201806</v>
      </c>
      <c r="D176" s="11">
        <v>340532</v>
      </c>
      <c r="E176" s="11">
        <v>-11262</v>
      </c>
      <c r="F176" s="11"/>
      <c r="G176" s="39"/>
      <c r="H176" s="11"/>
      <c r="I176" s="11">
        <v>785814</v>
      </c>
      <c r="J176" s="11">
        <v>985004</v>
      </c>
      <c r="K176" s="11">
        <v>900478</v>
      </c>
      <c r="L176" s="11"/>
      <c r="M176" s="39"/>
    </row>
    <row r="177" spans="1:13" ht="15.75">
      <c r="A177" s="34" t="s">
        <v>131</v>
      </c>
      <c r="C177" s="11">
        <v>-27648</v>
      </c>
      <c r="D177" s="11">
        <v>-27557</v>
      </c>
      <c r="E177" s="11">
        <v>-25292</v>
      </c>
      <c r="F177" s="11"/>
      <c r="G177" s="39"/>
      <c r="H177" s="11"/>
      <c r="I177" s="11">
        <v>-128532</v>
      </c>
      <c r="J177" s="11">
        <v>-50101</v>
      </c>
      <c r="K177" s="11">
        <v>-42972</v>
      </c>
      <c r="L177" s="11"/>
      <c r="M177" s="39"/>
    </row>
    <row r="178" spans="1:13" ht="15.75">
      <c r="A178" s="34" t="s">
        <v>132</v>
      </c>
      <c r="C178" s="11">
        <v>544780</v>
      </c>
      <c r="D178" s="11">
        <v>372631</v>
      </c>
      <c r="E178" s="11">
        <v>-9419</v>
      </c>
      <c r="F178" s="11"/>
      <c r="G178" s="39"/>
      <c r="H178" s="11"/>
      <c r="I178" s="11">
        <v>237517</v>
      </c>
      <c r="J178" s="11">
        <v>277375</v>
      </c>
      <c r="K178" s="11">
        <v>243945</v>
      </c>
      <c r="L178" s="11"/>
      <c r="M178" s="39"/>
    </row>
    <row r="179" spans="1:13" ht="15.75">
      <c r="A179" s="34" t="s">
        <v>133</v>
      </c>
      <c r="C179" s="11">
        <v>348304</v>
      </c>
      <c r="D179" s="11">
        <v>750539</v>
      </c>
      <c r="E179" s="11">
        <v>1060823</v>
      </c>
      <c r="F179" s="11"/>
      <c r="G179" s="39"/>
      <c r="H179" s="11"/>
      <c r="I179" s="11">
        <v>255881</v>
      </c>
      <c r="J179" s="11">
        <v>989113</v>
      </c>
      <c r="K179" s="11">
        <v>918011</v>
      </c>
      <c r="L179" s="11"/>
      <c r="M179" s="39"/>
    </row>
    <row r="180" spans="1:13" ht="15.75">
      <c r="A180" s="34" t="s">
        <v>134</v>
      </c>
      <c r="C180" s="11">
        <v>-212181</v>
      </c>
      <c r="D180" s="11">
        <v>-225046</v>
      </c>
      <c r="E180" s="11">
        <v>-319888</v>
      </c>
      <c r="F180" s="11"/>
      <c r="G180" s="39"/>
      <c r="H180" s="11"/>
      <c r="I180" s="11">
        <v>-202025</v>
      </c>
      <c r="J180" s="11">
        <v>-220739</v>
      </c>
      <c r="K180" s="11">
        <v>-397257</v>
      </c>
      <c r="L180" s="11"/>
      <c r="M180" s="39"/>
    </row>
    <row r="181" spans="1:13" ht="15.75">
      <c r="A181" s="34" t="s">
        <v>61</v>
      </c>
      <c r="C181" s="11">
        <v>11689</v>
      </c>
      <c r="D181" s="11">
        <v>-780073</v>
      </c>
      <c r="E181" s="11">
        <v>-763257</v>
      </c>
      <c r="F181" s="11"/>
      <c r="G181" s="39"/>
      <c r="H181" s="11"/>
      <c r="I181" s="11">
        <v>-1815</v>
      </c>
      <c r="J181" s="11">
        <v>329</v>
      </c>
      <c r="K181" s="11">
        <v>920</v>
      </c>
      <c r="L181" s="11"/>
      <c r="M181" s="39"/>
    </row>
    <row r="182" spans="1:13" ht="15.75">
      <c r="A182" s="34" t="s">
        <v>135</v>
      </c>
      <c r="C182" s="11">
        <v>-5755</v>
      </c>
      <c r="D182" s="11">
        <v>-4512</v>
      </c>
      <c r="E182" s="11">
        <v>-5944</v>
      </c>
      <c r="F182" s="11"/>
      <c r="G182" s="39"/>
      <c r="H182" s="11"/>
      <c r="I182" s="11">
        <v>-131</v>
      </c>
      <c r="J182" s="11">
        <v>-63597</v>
      </c>
      <c r="K182" s="11">
        <v>-10011</v>
      </c>
      <c r="L182" s="11"/>
      <c r="M182" s="39"/>
    </row>
    <row r="183" spans="1:13" ht="15.75">
      <c r="A183" s="34" t="s">
        <v>136</v>
      </c>
      <c r="C183" s="11">
        <v>-657302</v>
      </c>
      <c r="D183" s="11">
        <v>-1226465</v>
      </c>
      <c r="E183" s="11">
        <v>-1734926</v>
      </c>
      <c r="F183" s="11"/>
      <c r="G183" s="39"/>
      <c r="H183" s="11"/>
      <c r="I183" s="11">
        <v>0</v>
      </c>
      <c r="J183" s="11">
        <v>0</v>
      </c>
      <c r="K183" s="11">
        <v>0</v>
      </c>
      <c r="L183" s="11"/>
      <c r="M183" s="39"/>
    </row>
    <row r="184" spans="1:13" ht="15.75">
      <c r="A184" s="34" t="s">
        <v>137</v>
      </c>
      <c r="C184" s="11">
        <v>-240029</v>
      </c>
      <c r="D184" s="11">
        <v>-498004</v>
      </c>
      <c r="E184" s="11">
        <v>-741187</v>
      </c>
      <c r="F184" s="11"/>
      <c r="G184" s="39"/>
      <c r="H184" s="11"/>
      <c r="I184" s="11">
        <v>0</v>
      </c>
      <c r="J184" s="11">
        <v>0</v>
      </c>
      <c r="K184" s="11">
        <v>0</v>
      </c>
      <c r="L184" s="11"/>
      <c r="M184" s="39"/>
    </row>
    <row r="185" spans="1:13" ht="15.75">
      <c r="A185" s="34" t="s">
        <v>52</v>
      </c>
      <c r="C185" s="11">
        <v>-657946</v>
      </c>
      <c r="D185" s="11">
        <v>-1494921</v>
      </c>
      <c r="E185" s="11">
        <v>-1386017</v>
      </c>
      <c r="F185" s="11"/>
      <c r="G185" s="39"/>
      <c r="H185" s="11"/>
      <c r="I185" s="11">
        <v>-535900</v>
      </c>
      <c r="J185" s="11">
        <v>-289306</v>
      </c>
      <c r="K185" s="11">
        <v>564698</v>
      </c>
      <c r="L185" s="11"/>
      <c r="M185" s="39"/>
    </row>
    <row r="186" spans="1:13" ht="15.75">
      <c r="A186" s="34" t="s">
        <v>138</v>
      </c>
      <c r="C186" s="11">
        <v>81919</v>
      </c>
      <c r="D186" s="11">
        <v>38967</v>
      </c>
      <c r="E186" s="11">
        <v>28812</v>
      </c>
      <c r="F186" s="11"/>
      <c r="G186" s="39"/>
      <c r="H186" s="11"/>
      <c r="I186" s="11">
        <v>10479</v>
      </c>
      <c r="J186" s="11">
        <v>-76403</v>
      </c>
      <c r="K186" s="11">
        <v>-73948</v>
      </c>
      <c r="L186" s="11"/>
      <c r="M186" s="39"/>
    </row>
    <row r="187" spans="1:13" ht="15.75">
      <c r="A187" s="34" t="s">
        <v>139</v>
      </c>
      <c r="C187" s="11">
        <v>-1561559</v>
      </c>
      <c r="D187" s="11">
        <v>-1128658</v>
      </c>
      <c r="E187" s="11">
        <v>-1521691</v>
      </c>
      <c r="F187" s="11"/>
      <c r="G187" s="39"/>
      <c r="H187" s="11"/>
      <c r="I187" s="11">
        <v>-936645</v>
      </c>
      <c r="J187" s="11">
        <v>-486489</v>
      </c>
      <c r="K187" s="11">
        <v>-732935</v>
      </c>
      <c r="L187" s="11"/>
      <c r="M187" s="39"/>
    </row>
    <row r="188" spans="1:13" ht="15.75">
      <c r="A188" s="34" t="s">
        <v>140</v>
      </c>
      <c r="C188" s="11">
        <v>-13899</v>
      </c>
      <c r="D188" s="11">
        <v>-26951</v>
      </c>
      <c r="E188" s="11">
        <v>-60637</v>
      </c>
      <c r="F188" s="11"/>
      <c r="G188" s="39"/>
      <c r="H188" s="11"/>
      <c r="I188" s="11">
        <v>17351</v>
      </c>
      <c r="J188" s="11">
        <v>403</v>
      </c>
      <c r="K188" s="11">
        <v>-10188</v>
      </c>
      <c r="L188" s="11"/>
      <c r="M188" s="39"/>
    </row>
    <row r="189" spans="1:13" ht="15.75">
      <c r="A189" s="34" t="s">
        <v>55</v>
      </c>
      <c r="C189" s="11">
        <v>13640</v>
      </c>
      <c r="D189" s="11">
        <v>10955</v>
      </c>
      <c r="E189" s="11">
        <v>12313</v>
      </c>
      <c r="F189" s="11"/>
      <c r="G189" s="39"/>
      <c r="H189" s="11"/>
      <c r="I189" s="11">
        <v>-310666</v>
      </c>
      <c r="J189" s="11">
        <v>-336464</v>
      </c>
      <c r="K189" s="11">
        <v>-291492</v>
      </c>
      <c r="L189" s="11"/>
      <c r="M189" s="39"/>
    </row>
    <row r="190" spans="1:13" ht="15.75">
      <c r="A190" s="34" t="s">
        <v>57</v>
      </c>
      <c r="C190" s="11">
        <v>97305</v>
      </c>
      <c r="D190" s="11">
        <v>18247</v>
      </c>
      <c r="E190" s="11">
        <v>-87631</v>
      </c>
      <c r="F190" s="11"/>
      <c r="G190" s="39"/>
      <c r="H190" s="11"/>
      <c r="I190" s="11">
        <v>-170789</v>
      </c>
      <c r="J190" s="11">
        <v>-111171</v>
      </c>
      <c r="K190" s="11">
        <v>-168331</v>
      </c>
      <c r="L190" s="11"/>
      <c r="M190" s="39"/>
    </row>
    <row r="191" spans="1:13" ht="15.75">
      <c r="A191" s="34" t="s">
        <v>66</v>
      </c>
      <c r="C191" s="11">
        <v>-35475</v>
      </c>
      <c r="D191" s="11">
        <v>-41392</v>
      </c>
      <c r="E191" s="11">
        <v>-47333</v>
      </c>
      <c r="F191" s="11"/>
      <c r="G191" s="39"/>
      <c r="H191" s="11"/>
      <c r="I191" s="11">
        <v>-6300</v>
      </c>
      <c r="J191" s="11">
        <v>-12402</v>
      </c>
      <c r="K191" s="11">
        <v>-18603</v>
      </c>
      <c r="L191" s="11"/>
      <c r="M191" s="39"/>
    </row>
    <row r="192" spans="1:13" ht="15.75">
      <c r="A192" s="34" t="s">
        <v>68</v>
      </c>
      <c r="C192" s="11">
        <v>-4936</v>
      </c>
      <c r="D192" s="11">
        <v>-9872</v>
      </c>
      <c r="E192" s="11">
        <v>-14808</v>
      </c>
      <c r="F192" s="11"/>
      <c r="G192" s="39"/>
      <c r="H192" s="11"/>
      <c r="I192" s="11">
        <v>0</v>
      </c>
      <c r="J192" s="11">
        <v>0</v>
      </c>
      <c r="K192" s="11">
        <v>0</v>
      </c>
      <c r="L192" s="11"/>
      <c r="M192" s="39"/>
    </row>
    <row r="193" spans="1:13" ht="15.75">
      <c r="A193" s="41" t="s">
        <v>141</v>
      </c>
      <c r="C193" s="35">
        <v>7951020</v>
      </c>
      <c r="D193" s="35">
        <f>SUM(D156:D192)</f>
        <v>16618428</v>
      </c>
      <c r="E193" s="35">
        <f>SUM(E156:E192)</f>
        <v>23929947</v>
      </c>
      <c r="F193" s="35"/>
      <c r="G193" s="39"/>
      <c r="H193" s="11"/>
      <c r="I193" s="35">
        <v>7485624</v>
      </c>
      <c r="J193" s="35">
        <f>SUM(J156:J192)</f>
        <v>17490378</v>
      </c>
      <c r="K193" s="35">
        <f>SUM(K156:K192)</f>
        <v>26155310</v>
      </c>
      <c r="L193" s="35"/>
      <c r="M193" s="39"/>
    </row>
    <row r="194" spans="1:13" ht="15.75">
      <c r="A194" s="41" t="s">
        <v>142</v>
      </c>
      <c r="C194" s="11">
        <v>241</v>
      </c>
      <c r="D194" s="11">
        <v>524</v>
      </c>
      <c r="E194" s="11">
        <v>911</v>
      </c>
      <c r="F194" s="11"/>
      <c r="G194" s="39"/>
      <c r="H194" s="11"/>
      <c r="I194" s="11">
        <v>278</v>
      </c>
      <c r="J194" s="11">
        <v>665</v>
      </c>
      <c r="K194" s="11">
        <v>994</v>
      </c>
      <c r="L194" s="11"/>
      <c r="M194" s="39"/>
    </row>
    <row r="195" spans="1:13" ht="15.75">
      <c r="A195" s="41" t="s">
        <v>143</v>
      </c>
      <c r="C195" s="11">
        <v>-310</v>
      </c>
      <c r="D195" s="11">
        <v>-620</v>
      </c>
      <c r="E195" s="11">
        <v>-930</v>
      </c>
      <c r="F195" s="11"/>
      <c r="G195" s="39"/>
      <c r="H195" s="11"/>
      <c r="I195" s="11">
        <v>-309</v>
      </c>
      <c r="J195" s="11">
        <v>-636</v>
      </c>
      <c r="K195" s="11">
        <v>-946</v>
      </c>
      <c r="L195" s="11"/>
      <c r="M195" s="39"/>
    </row>
    <row r="196" spans="1:13" ht="15.75">
      <c r="A196" s="41" t="s">
        <v>179</v>
      </c>
      <c r="C196" s="11">
        <v>6491</v>
      </c>
      <c r="D196" s="11">
        <v>-1148937</v>
      </c>
      <c r="E196" s="11">
        <v>-1462925</v>
      </c>
      <c r="F196" s="11"/>
      <c r="G196" s="39"/>
      <c r="H196" s="11"/>
      <c r="I196" s="11">
        <v>2563</v>
      </c>
      <c r="J196" s="11">
        <v>-2135907</v>
      </c>
      <c r="K196" s="11">
        <v>-3824094</v>
      </c>
      <c r="L196" s="11"/>
      <c r="M196" s="39"/>
    </row>
    <row r="197" spans="1:13" s="16" customFormat="1" ht="16.5">
      <c r="A197" s="16" t="s">
        <v>144</v>
      </c>
      <c r="C197" s="17">
        <v>7957442</v>
      </c>
      <c r="D197" s="18">
        <f>SUM(D193:D196)</f>
        <v>15469395</v>
      </c>
      <c r="E197" s="18">
        <f>SUM(E193:E196)</f>
        <v>22467003</v>
      </c>
      <c r="F197" s="18"/>
      <c r="G197" s="40"/>
      <c r="H197" s="19"/>
      <c r="I197" s="17">
        <v>7488156</v>
      </c>
      <c r="J197" s="18">
        <f>SUM(J193:J196)</f>
        <v>15354500</v>
      </c>
      <c r="K197" s="18">
        <f>SUM(K193:K196)</f>
        <v>22331264</v>
      </c>
      <c r="L197" s="18"/>
      <c r="M197" s="40"/>
    </row>
    <row r="198" spans="3:13" ht="15.75">
      <c r="C198" s="11"/>
      <c r="D198" s="11"/>
      <c r="E198" s="11"/>
      <c r="F198" s="11"/>
      <c r="G198" s="39"/>
      <c r="H198" s="11"/>
      <c r="I198" s="11"/>
      <c r="J198" s="11"/>
      <c r="K198" s="11"/>
      <c r="L198" s="11"/>
      <c r="M198" s="39"/>
    </row>
    <row r="199" spans="3:13" ht="15.75">
      <c r="C199" s="11"/>
      <c r="D199" s="11"/>
      <c r="E199" s="11"/>
      <c r="F199" s="11"/>
      <c r="G199" s="39"/>
      <c r="H199" s="11"/>
      <c r="I199" s="11"/>
      <c r="J199" s="11"/>
      <c r="K199" s="11"/>
      <c r="L199" s="11"/>
      <c r="M199" s="39"/>
    </row>
    <row r="200" spans="1:13" ht="15.75">
      <c r="A200" s="2" t="s">
        <v>145</v>
      </c>
      <c r="C200" s="11"/>
      <c r="D200" s="11"/>
      <c r="E200" s="11"/>
      <c r="F200" s="11"/>
      <c r="G200" s="39"/>
      <c r="H200" s="11"/>
      <c r="I200" s="11"/>
      <c r="J200" s="11"/>
      <c r="K200" s="11"/>
      <c r="L200" s="11"/>
      <c r="M200" s="39"/>
    </row>
    <row r="201" spans="1:13" ht="15.75">
      <c r="A201" s="41" t="s">
        <v>146</v>
      </c>
      <c r="C201" s="11">
        <v>-2574967</v>
      </c>
      <c r="D201" s="11">
        <v>-4129600</v>
      </c>
      <c r="E201" s="11">
        <v>-6068958</v>
      </c>
      <c r="F201" s="11"/>
      <c r="G201" s="39"/>
      <c r="H201" s="11"/>
      <c r="I201" s="11">
        <v>-2504160</v>
      </c>
      <c r="J201" s="11">
        <v>-4715056</v>
      </c>
      <c r="K201" s="11">
        <v>-7032658</v>
      </c>
      <c r="L201" s="11"/>
      <c r="M201" s="39"/>
    </row>
    <row r="202" spans="1:13" ht="15.75">
      <c r="A202" s="41" t="s">
        <v>147</v>
      </c>
      <c r="C202" s="11">
        <v>-127820</v>
      </c>
      <c r="D202" s="11">
        <v>-230924</v>
      </c>
      <c r="E202" s="11">
        <v>-289578</v>
      </c>
      <c r="F202" s="11"/>
      <c r="G202" s="39"/>
      <c r="H202" s="11"/>
      <c r="I202" s="11">
        <v>-85204</v>
      </c>
      <c r="J202" s="11">
        <v>-236602</v>
      </c>
      <c r="K202" s="11">
        <v>-321498</v>
      </c>
      <c r="L202" s="11"/>
      <c r="M202" s="39"/>
    </row>
    <row r="203" spans="1:13" ht="15.75">
      <c r="A203" s="41" t="s">
        <v>148</v>
      </c>
      <c r="C203" s="11">
        <v>-53048</v>
      </c>
      <c r="D203" s="11">
        <v>-89005</v>
      </c>
      <c r="E203" s="11">
        <v>-266363</v>
      </c>
      <c r="F203" s="11"/>
      <c r="G203" s="39"/>
      <c r="H203" s="11"/>
      <c r="I203" s="11">
        <v>-67277</v>
      </c>
      <c r="J203" s="11">
        <v>-136559</v>
      </c>
      <c r="K203" s="11">
        <v>-197638</v>
      </c>
      <c r="L203" s="11"/>
      <c r="M203" s="39"/>
    </row>
    <row r="204" spans="1:13" ht="15.75">
      <c r="A204" s="41" t="s">
        <v>149</v>
      </c>
      <c r="C204" s="11">
        <v>6437</v>
      </c>
      <c r="D204" s="11">
        <v>12124</v>
      </c>
      <c r="E204" s="11">
        <v>39462</v>
      </c>
      <c r="F204" s="11"/>
      <c r="G204" s="39"/>
      <c r="H204" s="11"/>
      <c r="I204" s="11">
        <v>2583</v>
      </c>
      <c r="J204" s="11">
        <v>25291</v>
      </c>
      <c r="K204" s="11">
        <v>29175</v>
      </c>
      <c r="L204" s="11"/>
      <c r="M204" s="39"/>
    </row>
    <row r="205" spans="1:13" ht="15.75">
      <c r="A205" s="41" t="s">
        <v>150</v>
      </c>
      <c r="C205" s="11">
        <v>-98</v>
      </c>
      <c r="D205" s="11">
        <v>64</v>
      </c>
      <c r="E205" s="11">
        <v>-6</v>
      </c>
      <c r="F205" s="11"/>
      <c r="G205" s="39"/>
      <c r="H205" s="11"/>
      <c r="I205" s="11">
        <v>0</v>
      </c>
      <c r="J205" s="11">
        <v>0</v>
      </c>
      <c r="K205" s="11">
        <v>0</v>
      </c>
      <c r="L205" s="11"/>
      <c r="M205" s="39"/>
    </row>
    <row r="206" spans="1:13" ht="15.75">
      <c r="A206" s="41" t="s">
        <v>182</v>
      </c>
      <c r="C206" s="11">
        <v>0</v>
      </c>
      <c r="D206" s="11">
        <v>491192</v>
      </c>
      <c r="E206" s="11">
        <v>491192</v>
      </c>
      <c r="F206" s="11"/>
      <c r="G206" s="39"/>
      <c r="H206" s="11"/>
      <c r="I206" s="11">
        <v>0</v>
      </c>
      <c r="J206" s="11">
        <v>0</v>
      </c>
      <c r="K206" s="11">
        <v>0</v>
      </c>
      <c r="L206" s="11"/>
      <c r="M206" s="39"/>
    </row>
    <row r="207" spans="1:13" ht="15.75">
      <c r="A207" s="41" t="s">
        <v>176</v>
      </c>
      <c r="C207" s="11">
        <v>0</v>
      </c>
      <c r="D207" s="11">
        <v>-20771</v>
      </c>
      <c r="E207" s="11">
        <v>-20771</v>
      </c>
      <c r="F207" s="11"/>
      <c r="G207" s="39"/>
      <c r="H207" s="11"/>
      <c r="I207" s="11">
        <v>0</v>
      </c>
      <c r="J207" s="11">
        <v>0</v>
      </c>
      <c r="K207" s="11">
        <v>0</v>
      </c>
      <c r="L207" s="11"/>
      <c r="M207" s="39"/>
    </row>
    <row r="208" spans="1:13" ht="15.75">
      <c r="A208" s="41" t="s">
        <v>151</v>
      </c>
      <c r="C208" s="11">
        <v>31090</v>
      </c>
      <c r="D208" s="11">
        <v>31090</v>
      </c>
      <c r="E208" s="11">
        <v>31090</v>
      </c>
      <c r="F208" s="11"/>
      <c r="G208" s="39"/>
      <c r="H208" s="11"/>
      <c r="I208" s="11">
        <v>0</v>
      </c>
      <c r="J208" s="11">
        <v>0</v>
      </c>
      <c r="K208" s="11">
        <v>0</v>
      </c>
      <c r="L208" s="11"/>
      <c r="M208" s="39"/>
    </row>
    <row r="209" spans="1:13" ht="15.75">
      <c r="A209" s="41" t="s">
        <v>190</v>
      </c>
      <c r="C209" s="11"/>
      <c r="D209" s="11"/>
      <c r="E209" s="11">
        <v>-2925</v>
      </c>
      <c r="F209" s="11"/>
      <c r="G209" s="39"/>
      <c r="H209" s="11"/>
      <c r="I209" s="11"/>
      <c r="J209" s="11"/>
      <c r="K209" s="11">
        <v>0</v>
      </c>
      <c r="L209" s="11"/>
      <c r="M209" s="39"/>
    </row>
    <row r="210" spans="1:13" ht="15.75">
      <c r="A210" s="41" t="s">
        <v>191</v>
      </c>
      <c r="C210" s="11"/>
      <c r="D210" s="11"/>
      <c r="E210" s="11">
        <v>3149</v>
      </c>
      <c r="F210" s="11"/>
      <c r="G210" s="39"/>
      <c r="H210" s="11"/>
      <c r="I210" s="11"/>
      <c r="J210" s="11"/>
      <c r="K210" s="11">
        <v>0</v>
      </c>
      <c r="L210" s="11"/>
      <c r="M210" s="39"/>
    </row>
    <row r="211" spans="1:13" ht="15.75">
      <c r="A211" s="41" t="s">
        <v>192</v>
      </c>
      <c r="C211" s="11"/>
      <c r="D211" s="11"/>
      <c r="E211" s="11">
        <v>0</v>
      </c>
      <c r="F211" s="11"/>
      <c r="G211" s="39"/>
      <c r="H211" s="11"/>
      <c r="I211" s="11"/>
      <c r="J211" s="11"/>
      <c r="K211" s="11">
        <v>4374</v>
      </c>
      <c r="L211" s="11"/>
      <c r="M211" s="39"/>
    </row>
    <row r="212" spans="1:13" ht="15.75">
      <c r="A212" s="41" t="s">
        <v>152</v>
      </c>
      <c r="C212" s="11">
        <v>0</v>
      </c>
      <c r="D212" s="11">
        <v>0</v>
      </c>
      <c r="E212" s="11">
        <v>0</v>
      </c>
      <c r="F212" s="11"/>
      <c r="G212" s="39"/>
      <c r="H212" s="11"/>
      <c r="I212" s="11">
        <v>-120000</v>
      </c>
      <c r="J212" s="11">
        <v>-930865</v>
      </c>
      <c r="K212" s="11">
        <v>-1030865</v>
      </c>
      <c r="L212" s="11"/>
      <c r="M212" s="39"/>
    </row>
    <row r="213" spans="1:13" ht="15.75">
      <c r="A213" s="41" t="s">
        <v>153</v>
      </c>
      <c r="C213" s="11">
        <v>0</v>
      </c>
      <c r="D213" s="11">
        <v>0</v>
      </c>
      <c r="E213" s="11">
        <v>0</v>
      </c>
      <c r="F213" s="11"/>
      <c r="G213" s="39"/>
      <c r="H213" s="11"/>
      <c r="I213" s="11">
        <v>120012</v>
      </c>
      <c r="J213" s="11">
        <v>320692</v>
      </c>
      <c r="K213" s="11">
        <v>320692</v>
      </c>
      <c r="L213" s="11"/>
      <c r="M213" s="39"/>
    </row>
    <row r="214" spans="1:13" ht="15.75">
      <c r="A214" s="41" t="s">
        <v>154</v>
      </c>
      <c r="C214" s="11">
        <v>-95759</v>
      </c>
      <c r="D214" s="11">
        <v>-182835</v>
      </c>
      <c r="E214" s="11">
        <v>-244055</v>
      </c>
      <c r="F214" s="11"/>
      <c r="G214" s="39"/>
      <c r="H214" s="11"/>
      <c r="I214" s="11">
        <v>-65506</v>
      </c>
      <c r="J214" s="11">
        <v>-116652</v>
      </c>
      <c r="K214" s="11">
        <v>-1165002</v>
      </c>
      <c r="L214" s="11"/>
      <c r="M214" s="39"/>
    </row>
    <row r="215" spans="1:13" ht="15.75">
      <c r="A215" s="41" t="s">
        <v>193</v>
      </c>
      <c r="C215" s="11"/>
      <c r="D215" s="11"/>
      <c r="E215" s="11"/>
      <c r="F215" s="11"/>
      <c r="G215" s="39"/>
      <c r="H215" s="11"/>
      <c r="I215" s="11"/>
      <c r="J215" s="11"/>
      <c r="K215" s="11">
        <v>9081</v>
      </c>
      <c r="L215" s="11"/>
      <c r="M215" s="39"/>
    </row>
    <row r="216" spans="1:13" ht="15.75">
      <c r="A216" s="41" t="s">
        <v>155</v>
      </c>
      <c r="C216" s="11">
        <v>62785</v>
      </c>
      <c r="D216" s="11">
        <v>165301</v>
      </c>
      <c r="E216" s="11">
        <v>223243</v>
      </c>
      <c r="F216" s="11"/>
      <c r="G216" s="39"/>
      <c r="H216" s="11"/>
      <c r="I216" s="11">
        <v>38241</v>
      </c>
      <c r="J216" s="11">
        <v>102008</v>
      </c>
      <c r="K216" s="11">
        <v>158853</v>
      </c>
      <c r="L216" s="11"/>
      <c r="M216" s="39"/>
    </row>
    <row r="217" spans="1:13" ht="15.75">
      <c r="A217" s="41" t="s">
        <v>156</v>
      </c>
      <c r="C217" s="11">
        <v>-7189</v>
      </c>
      <c r="D217" s="11">
        <v>-82363</v>
      </c>
      <c r="E217" s="11">
        <v>-86107</v>
      </c>
      <c r="F217" s="11"/>
      <c r="G217" s="39"/>
      <c r="H217" s="11"/>
      <c r="I217" s="11">
        <v>-6405</v>
      </c>
      <c r="J217" s="11">
        <v>-17471</v>
      </c>
      <c r="K217" s="11">
        <v>-57736</v>
      </c>
      <c r="L217" s="11"/>
      <c r="M217" s="39"/>
    </row>
    <row r="218" spans="1:13" ht="15.75">
      <c r="A218" s="41" t="s">
        <v>157</v>
      </c>
      <c r="C218" s="11">
        <v>575500</v>
      </c>
      <c r="D218" s="11">
        <v>1509500</v>
      </c>
      <c r="E218" s="11">
        <v>2473503</v>
      </c>
      <c r="F218" s="11"/>
      <c r="G218" s="39"/>
      <c r="H218" s="11"/>
      <c r="I218" s="11">
        <v>965459</v>
      </c>
      <c r="J218" s="11">
        <v>1115651</v>
      </c>
      <c r="K218" s="11">
        <v>1151338</v>
      </c>
      <c r="L218" s="11"/>
      <c r="M218" s="39"/>
    </row>
    <row r="219" spans="1:13" ht="15.75">
      <c r="A219" s="41" t="s">
        <v>142</v>
      </c>
      <c r="C219" s="11">
        <v>18277</v>
      </c>
      <c r="D219" s="11">
        <v>34005</v>
      </c>
      <c r="E219" s="11">
        <v>46690</v>
      </c>
      <c r="F219" s="11"/>
      <c r="G219" s="39"/>
      <c r="H219" s="11"/>
      <c r="I219" s="11">
        <v>21916</v>
      </c>
      <c r="J219" s="11">
        <v>47170</v>
      </c>
      <c r="K219" s="11">
        <v>65696</v>
      </c>
      <c r="L219" s="11"/>
      <c r="M219" s="39"/>
    </row>
    <row r="220" spans="1:13" ht="15.75">
      <c r="A220" s="41" t="s">
        <v>169</v>
      </c>
      <c r="C220" s="11">
        <v>0</v>
      </c>
      <c r="D220" s="11">
        <v>49743</v>
      </c>
      <c r="E220" s="11">
        <v>150645</v>
      </c>
      <c r="F220" s="11"/>
      <c r="G220" s="39"/>
      <c r="H220" s="11"/>
      <c r="I220" s="11">
        <v>0</v>
      </c>
      <c r="J220" s="11">
        <v>0</v>
      </c>
      <c r="K220" s="11">
        <v>91942</v>
      </c>
      <c r="L220" s="11"/>
      <c r="M220" s="39"/>
    </row>
    <row r="221" spans="1:13" s="16" customFormat="1" ht="16.5">
      <c r="A221" s="16" t="s">
        <v>158</v>
      </c>
      <c r="C221" s="17">
        <v>-2164792</v>
      </c>
      <c r="D221" s="17">
        <f>SUM(D201:D220)</f>
        <v>-2442479</v>
      </c>
      <c r="E221" s="17">
        <f>SUM(E201:E220)</f>
        <v>-3519789</v>
      </c>
      <c r="F221" s="18"/>
      <c r="G221" s="40"/>
      <c r="H221" s="19"/>
      <c r="I221" s="17">
        <v>-1700341</v>
      </c>
      <c r="J221" s="17">
        <f>SUM(J201:J220)</f>
        <v>-4542393</v>
      </c>
      <c r="K221" s="17">
        <f>SUM(K201:K220)</f>
        <v>-7974246</v>
      </c>
      <c r="L221" s="18"/>
      <c r="M221" s="40"/>
    </row>
    <row r="222" spans="3:13" ht="15.75">
      <c r="C222" s="11"/>
      <c r="D222" s="11"/>
      <c r="E222" s="11"/>
      <c r="F222" s="11"/>
      <c r="G222" s="39"/>
      <c r="H222" s="11"/>
      <c r="I222" s="11"/>
      <c r="J222" s="11"/>
      <c r="K222" s="11"/>
      <c r="L222" s="11"/>
      <c r="M222" s="39"/>
    </row>
    <row r="223" spans="1:13" ht="15.75">
      <c r="A223" s="2" t="s">
        <v>159</v>
      </c>
      <c r="C223" s="11"/>
      <c r="D223" s="11"/>
      <c r="E223" s="11"/>
      <c r="F223" s="11"/>
      <c r="G223" s="39"/>
      <c r="H223" s="11"/>
      <c r="I223" s="11"/>
      <c r="J223" s="11"/>
      <c r="K223" s="11"/>
      <c r="L223" s="11"/>
      <c r="M223" s="39"/>
    </row>
    <row r="224" spans="1:13" ht="15.75">
      <c r="A224" s="41" t="s">
        <v>160</v>
      </c>
      <c r="C224" s="11">
        <v>900000</v>
      </c>
      <c r="D224" s="11">
        <v>-9600000</v>
      </c>
      <c r="E224" s="11">
        <v>-4279522</v>
      </c>
      <c r="F224" s="11"/>
      <c r="G224" s="39"/>
      <c r="H224" s="11"/>
      <c r="I224" s="11">
        <v>-5350000</v>
      </c>
      <c r="J224" s="11">
        <v>-5450000</v>
      </c>
      <c r="K224" s="11">
        <v>1250000</v>
      </c>
      <c r="L224" s="11"/>
      <c r="M224" s="39"/>
    </row>
    <row r="225" spans="1:13" ht="15.75">
      <c r="A225" s="41" t="s">
        <v>194</v>
      </c>
      <c r="C225" s="11">
        <v>-2496469</v>
      </c>
      <c r="D225" s="11">
        <v>-5595382</v>
      </c>
      <c r="E225" s="11">
        <v>-3196783</v>
      </c>
      <c r="F225" s="11"/>
      <c r="G225" s="39"/>
      <c r="H225" s="11"/>
      <c r="I225" s="11">
        <v>0</v>
      </c>
      <c r="J225" s="11">
        <v>0</v>
      </c>
      <c r="K225" s="11">
        <v>4997820</v>
      </c>
      <c r="L225" s="11"/>
      <c r="M225" s="39"/>
    </row>
    <row r="226" spans="1:13" ht="15.75">
      <c r="A226" s="41" t="s">
        <v>177</v>
      </c>
      <c r="C226" s="11">
        <v>0</v>
      </c>
      <c r="D226" s="11">
        <v>14984564</v>
      </c>
      <c r="E226" s="11">
        <v>14984564</v>
      </c>
      <c r="F226" s="11"/>
      <c r="G226" s="39"/>
      <c r="H226" s="11"/>
      <c r="I226" s="11">
        <v>0</v>
      </c>
      <c r="J226" s="11">
        <v>0</v>
      </c>
      <c r="K226" s="11">
        <v>0</v>
      </c>
      <c r="L226" s="11"/>
      <c r="M226" s="39"/>
    </row>
    <row r="227" spans="1:13" ht="15.75">
      <c r="A227" s="41" t="s">
        <v>178</v>
      </c>
      <c r="C227" s="11">
        <v>0</v>
      </c>
      <c r="D227" s="11">
        <v>-2900000</v>
      </c>
      <c r="E227" s="11">
        <v>-2900000</v>
      </c>
      <c r="F227" s="11"/>
      <c r="G227" s="39"/>
      <c r="H227" s="11"/>
      <c r="I227" s="11">
        <v>0</v>
      </c>
      <c r="J227" s="11">
        <v>-2900000</v>
      </c>
      <c r="K227" s="11">
        <v>-2900000</v>
      </c>
      <c r="L227" s="11"/>
      <c r="M227" s="39"/>
    </row>
    <row r="228" spans="1:13" ht="15.75">
      <c r="A228" s="41" t="s">
        <v>161</v>
      </c>
      <c r="C228" s="11">
        <v>-3051000</v>
      </c>
      <c r="D228" s="11">
        <v>-8102000</v>
      </c>
      <c r="E228" s="11">
        <v>-8155042</v>
      </c>
      <c r="F228" s="11"/>
      <c r="G228" s="39"/>
      <c r="H228" s="11"/>
      <c r="I228" s="11">
        <v>-141000</v>
      </c>
      <c r="J228" s="11">
        <v>-3177000</v>
      </c>
      <c r="K228" s="11">
        <v>-3318000</v>
      </c>
      <c r="L228" s="11"/>
      <c r="M228" s="39"/>
    </row>
    <row r="229" spans="1:13" ht="15.75">
      <c r="A229" s="41" t="s">
        <v>162</v>
      </c>
      <c r="C229" s="11">
        <v>24254</v>
      </c>
      <c r="D229" s="11">
        <v>52788</v>
      </c>
      <c r="E229" s="11">
        <v>103409</v>
      </c>
      <c r="F229" s="11"/>
      <c r="G229" s="39"/>
      <c r="H229" s="11"/>
      <c r="I229" s="11">
        <v>77106</v>
      </c>
      <c r="J229" s="11">
        <v>156450</v>
      </c>
      <c r="K229" s="11">
        <v>212208</v>
      </c>
      <c r="L229" s="11"/>
      <c r="M229" s="39"/>
    </row>
    <row r="230" spans="1:13" ht="15.75">
      <c r="A230" s="41" t="s">
        <v>163</v>
      </c>
      <c r="C230" s="11">
        <v>-25438</v>
      </c>
      <c r="D230" s="11">
        <v>-53501</v>
      </c>
      <c r="E230" s="11">
        <v>-79275</v>
      </c>
      <c r="F230" s="11"/>
      <c r="G230" s="39"/>
      <c r="H230" s="11"/>
      <c r="I230" s="11">
        <v>-38964</v>
      </c>
      <c r="J230" s="11">
        <v>-89276</v>
      </c>
      <c r="K230" s="11">
        <v>-126398</v>
      </c>
      <c r="L230" s="11"/>
      <c r="M230" s="39"/>
    </row>
    <row r="231" spans="1:13" ht="15.75">
      <c r="A231" s="41" t="s">
        <v>195</v>
      </c>
      <c r="C231" s="11">
        <v>0</v>
      </c>
      <c r="D231" s="11">
        <v>-616452</v>
      </c>
      <c r="E231" s="11">
        <v>-15860099</v>
      </c>
      <c r="F231" s="11"/>
      <c r="G231" s="39"/>
      <c r="H231" s="11"/>
      <c r="I231" s="11">
        <v>0</v>
      </c>
      <c r="J231" s="11">
        <v>-616647</v>
      </c>
      <c r="K231" s="11">
        <v>-15860290</v>
      </c>
      <c r="L231" s="11"/>
      <c r="M231" s="39"/>
    </row>
    <row r="232" spans="1:13" ht="15.75">
      <c r="A232" s="41" t="s">
        <v>143</v>
      </c>
      <c r="C232" s="11">
        <v>-112955</v>
      </c>
      <c r="D232" s="11">
        <v>-209537</v>
      </c>
      <c r="E232" s="11">
        <v>-261007</v>
      </c>
      <c r="F232" s="11"/>
      <c r="G232" s="39"/>
      <c r="H232" s="11"/>
      <c r="I232" s="11">
        <v>-103255</v>
      </c>
      <c r="J232" s="11">
        <v>-255377</v>
      </c>
      <c r="K232" s="11">
        <v>-340358</v>
      </c>
      <c r="L232" s="11"/>
      <c r="M232" s="39"/>
    </row>
    <row r="233" spans="1:13" ht="15.75">
      <c r="A233" s="41" t="s">
        <v>196</v>
      </c>
      <c r="C233" s="11"/>
      <c r="D233" s="11"/>
      <c r="E233" s="11">
        <v>2316</v>
      </c>
      <c r="F233" s="11"/>
      <c r="G233" s="39"/>
      <c r="H233" s="11"/>
      <c r="I233" s="11"/>
      <c r="J233" s="11"/>
      <c r="K233" s="11">
        <v>0</v>
      </c>
      <c r="L233" s="11"/>
      <c r="M233" s="39"/>
    </row>
    <row r="234" spans="1:13" s="16" customFormat="1" ht="16.5">
      <c r="A234" s="16" t="s">
        <v>164</v>
      </c>
      <c r="C234" s="17">
        <f>SUM(C224:C233)</f>
        <v>-4761608</v>
      </c>
      <c r="D234" s="17">
        <f>SUM(D224:D233)</f>
        <v>-12039520</v>
      </c>
      <c r="E234" s="17">
        <f>SUM(E224:E233)</f>
        <v>-19641439</v>
      </c>
      <c r="F234" s="18"/>
      <c r="G234" s="40"/>
      <c r="H234" s="19"/>
      <c r="I234" s="17">
        <f>SUM(I224:I233)</f>
        <v>-5556113</v>
      </c>
      <c r="J234" s="17">
        <f>SUM(J224:J233)</f>
        <v>-12331850</v>
      </c>
      <c r="K234" s="17">
        <f>SUM(K224:K233)</f>
        <v>-16085018</v>
      </c>
      <c r="L234" s="18"/>
      <c r="M234" s="40"/>
    </row>
    <row r="235" spans="1:13" ht="15.75">
      <c r="A235" s="2" t="s">
        <v>165</v>
      </c>
      <c r="C235" s="11">
        <v>1285</v>
      </c>
      <c r="D235" s="11">
        <v>1202</v>
      </c>
      <c r="E235" s="11">
        <v>-2310</v>
      </c>
      <c r="F235" s="11"/>
      <c r="G235" s="39"/>
      <c r="H235" s="11"/>
      <c r="I235" s="11">
        <v>-8850</v>
      </c>
      <c r="J235" s="11">
        <v>-4747</v>
      </c>
      <c r="K235" s="11">
        <v>-3182</v>
      </c>
      <c r="L235" s="11"/>
      <c r="M235" s="39"/>
    </row>
    <row r="236" spans="1:13" s="16" customFormat="1" ht="16.5">
      <c r="A236" s="16" t="s">
        <v>166</v>
      </c>
      <c r="C236" s="36">
        <v>1032327</v>
      </c>
      <c r="D236" s="36">
        <f>D235+D234+D221+D197</f>
        <v>988598</v>
      </c>
      <c r="E236" s="36">
        <f>E235+E234+E221+E197</f>
        <v>-696535</v>
      </c>
      <c r="F236" s="36"/>
      <c r="G236" s="32"/>
      <c r="H236" s="19"/>
      <c r="I236" s="36">
        <v>222852</v>
      </c>
      <c r="J236" s="36">
        <f>J235+J234+J221+J197</f>
        <v>-1524490</v>
      </c>
      <c r="K236" s="36">
        <f>K235+K234+K221+K197</f>
        <v>-1731182</v>
      </c>
      <c r="L236" s="36"/>
      <c r="M236" s="32"/>
    </row>
    <row r="237" spans="1:13" ht="15.75">
      <c r="A237" s="2" t="s">
        <v>167</v>
      </c>
      <c r="C237" s="11">
        <v>6631544</v>
      </c>
      <c r="D237" s="11">
        <v>6631544</v>
      </c>
      <c r="E237" s="11">
        <v>6631544</v>
      </c>
      <c r="F237" s="11"/>
      <c r="G237" s="39"/>
      <c r="H237" s="11"/>
      <c r="I237" s="11">
        <v>7704517</v>
      </c>
      <c r="J237" s="11">
        <v>7704517</v>
      </c>
      <c r="K237" s="11">
        <v>7704517</v>
      </c>
      <c r="L237" s="11"/>
      <c r="M237" s="39"/>
    </row>
    <row r="238" spans="1:13" s="16" customFormat="1" ht="17.25" thickBot="1">
      <c r="A238" s="16" t="s">
        <v>168</v>
      </c>
      <c r="C238" s="37">
        <v>7663871</v>
      </c>
      <c r="D238" s="37">
        <f>SUM(D236:D237)</f>
        <v>7620142</v>
      </c>
      <c r="E238" s="37">
        <f>SUM(E236:E237)</f>
        <v>5935009</v>
      </c>
      <c r="F238" s="37"/>
      <c r="G238" s="32"/>
      <c r="H238" s="19"/>
      <c r="I238" s="37">
        <v>7927369</v>
      </c>
      <c r="J238" s="37">
        <f>SUM(J236:J237)</f>
        <v>6180027</v>
      </c>
      <c r="K238" s="37">
        <f>SUM(K236:K237)</f>
        <v>5973335</v>
      </c>
      <c r="L238" s="37"/>
      <c r="M238" s="32"/>
    </row>
    <row r="239" spans="7:13" ht="16.5" thickTop="1">
      <c r="G239" s="38"/>
      <c r="M239" s="38"/>
    </row>
    <row r="240" ht="15.75">
      <c r="M240" s="38"/>
    </row>
  </sheetData>
  <sheetProtection/>
  <mergeCells count="2">
    <mergeCell ref="C4:G4"/>
    <mergeCell ref="I4:M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  <rowBreaks count="3" manualBreakCount="3">
    <brk id="53" max="12" man="1"/>
    <brk id="96" max="12" man="1"/>
    <brk id="1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Elmapeng</cp:lastModifiedBy>
  <cp:lastPrinted>2018-10-30T10:06:33Z</cp:lastPrinted>
  <dcterms:created xsi:type="dcterms:W3CDTF">2000-01-04T02:26:02Z</dcterms:created>
  <dcterms:modified xsi:type="dcterms:W3CDTF">2018-11-05T06:12:23Z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